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11595" activeTab="0"/>
  </bookViews>
  <sheets>
    <sheet name="93統計表 " sheetId="1" r:id="rId1"/>
  </sheets>
  <definedNames/>
  <calcPr fullCalcOnLoad="1"/>
</workbook>
</file>

<file path=xl/sharedStrings.xml><?xml version="1.0" encoding="utf-8"?>
<sst xmlns="http://schemas.openxmlformats.org/spreadsheetml/2006/main" count="92" uniqueCount="68">
  <si>
    <t>美育</t>
  </si>
  <si>
    <r>
      <t>有機農產品農藥殘留抽驗結果統計</t>
    </r>
  </si>
  <si>
    <t>單位：件數，％</t>
  </si>
  <si>
    <t>Unit: case, %</t>
  </si>
  <si>
    <r>
      <t>年</t>
    </r>
    <r>
      <rPr>
        <sz val="11"/>
        <rFont val="Times New Roman"/>
        <family val="1"/>
      </rPr>
      <t>/</t>
    </r>
    <r>
      <rPr>
        <sz val="11"/>
        <rFont val="細明體"/>
        <family val="3"/>
      </rPr>
      <t xml:space="preserve">月
</t>
    </r>
    <r>
      <rPr>
        <sz val="11"/>
        <rFont val="Times New Roman"/>
        <family val="1"/>
      </rPr>
      <t>year/
month</t>
    </r>
  </si>
  <si>
    <t>項目 Item</t>
  </si>
  <si>
    <r>
      <t>產地</t>
    </r>
    <r>
      <rPr>
        <sz val="14"/>
        <rFont val="Times New Roman"/>
        <family val="1"/>
      </rPr>
      <t xml:space="preserve"> Origin</t>
    </r>
  </si>
  <si>
    <r>
      <t xml:space="preserve">未驗證
</t>
    </r>
    <r>
      <rPr>
        <b/>
        <sz val="11"/>
        <rFont val="Times New Roman"/>
        <family val="1"/>
      </rPr>
      <t>Not certified</t>
    </r>
  </si>
  <si>
    <r>
      <t xml:space="preserve">抽樣地點
</t>
    </r>
    <r>
      <rPr>
        <sz val="11"/>
        <rFont val="Times New Roman"/>
        <family val="1"/>
      </rPr>
      <t>Sampling
place</t>
    </r>
  </si>
  <si>
    <t>合計
Total</t>
  </si>
  <si>
    <r>
      <t>國產</t>
    </r>
    <r>
      <rPr>
        <sz val="14"/>
        <rFont val="Times New Roman"/>
        <family val="1"/>
      </rPr>
      <t xml:space="preserve"> Domestic</t>
    </r>
  </si>
  <si>
    <r>
      <t xml:space="preserve">進口
</t>
    </r>
    <r>
      <rPr>
        <b/>
        <sz val="11"/>
        <rFont val="Times New Roman"/>
        <family val="1"/>
      </rPr>
      <t>Import</t>
    </r>
  </si>
  <si>
    <r>
      <t>農委會認證之驗證機構</t>
    </r>
    <r>
      <rPr>
        <sz val="11"/>
        <rFont val="Times New Roman"/>
        <family val="1"/>
      </rPr>
      <t>Certified by COA approved CB*</t>
    </r>
  </si>
  <si>
    <t>台灣</t>
  </si>
  <si>
    <t>慈心</t>
  </si>
  <si>
    <t>寶島</t>
  </si>
  <si>
    <t>中華</t>
  </si>
  <si>
    <t>暐凱</t>
  </si>
  <si>
    <t>成大</t>
  </si>
  <si>
    <t>中興</t>
  </si>
  <si>
    <t>國際</t>
  </si>
  <si>
    <t>環球</t>
  </si>
  <si>
    <t>中天</t>
  </si>
  <si>
    <t>小計</t>
  </si>
  <si>
    <t>田間</t>
  </si>
  <si>
    <t>市場</t>
  </si>
  <si>
    <t>MOA</t>
  </si>
  <si>
    <t>TOPA</t>
  </si>
  <si>
    <t>TOAF</t>
  </si>
  <si>
    <t>FOA</t>
  </si>
  <si>
    <t>COAA</t>
  </si>
  <si>
    <t>FSII</t>
  </si>
  <si>
    <t>NCKU</t>
  </si>
  <si>
    <t>NCHU</t>
  </si>
  <si>
    <t>NQA</t>
  </si>
  <si>
    <t>UCS</t>
  </si>
  <si>
    <t>MBOA</t>
  </si>
  <si>
    <t>Subtotal</t>
  </si>
  <si>
    <t>Farm</t>
  </si>
  <si>
    <t>Market</t>
  </si>
  <si>
    <t>全年
合計**</t>
  </si>
  <si>
    <t>檢驗件數 Samples</t>
  </si>
  <si>
    <t>檢出件數 Contaminated</t>
  </si>
  <si>
    <t>檢出率(%) Ratio</t>
  </si>
  <si>
    <t>*：美育（MOA）— 財團法人國際美育自然生態基金會（MOA  International  Foundation  Of  Natural  Ecology）</t>
  </si>
  <si>
    <t xml:space="preserve">     台灣（TOPA）— 台灣省有機農業生產協會（Taiwan  Organic Produce Association）</t>
  </si>
  <si>
    <t xml:space="preserve">     慈心（TOAF）— 財團法人慈心有機農業發展基金會（Tse-Xin Organic Agriculture Foundation）</t>
  </si>
  <si>
    <t xml:space="preserve">     寶島（FOA）— 台灣寶島有機農業發展協會（Taiwan Formosa Organic Association）</t>
  </si>
  <si>
    <t xml:space="preserve">     中華（COAA）— 中華有機農業協會（Chinese Organic Agriculture Association）</t>
  </si>
  <si>
    <t xml:space="preserve">     暐凱（FSII）— 暐凱國際檢驗科技股份有限公司（FSI International-Asia Pacific Office）</t>
  </si>
  <si>
    <t xml:space="preserve">     成大（NCKU）—成功大學  先進動力系統研究中心（National Cheng Kung University ）</t>
  </si>
  <si>
    <t xml:space="preserve">     中興（NCHU）－中興大學　農產品檢測暨驗證中心（Agricultural Products Analysis and Certification Center）</t>
  </si>
  <si>
    <t xml:space="preserve">     國際（NQA）－國際品質驗證有限公司（NICEIC Group-National Quality Assurance Ltd.）</t>
  </si>
  <si>
    <t xml:space="preserve">     環球（UCS）－環球國際驗證股份有限公司（Universal Certification Service co., Ltd.）</t>
  </si>
  <si>
    <r>
      <t xml:space="preserve">     </t>
    </r>
    <r>
      <rPr>
        <sz val="12"/>
        <rFont val="新細明體"/>
        <family val="1"/>
      </rPr>
      <t>中天（</t>
    </r>
    <r>
      <rPr>
        <sz val="12"/>
        <rFont val="Times New Roman"/>
        <family val="1"/>
      </rPr>
      <t>MBOA)</t>
    </r>
    <r>
      <rPr>
        <sz val="12"/>
        <rFont val="新細明體"/>
        <family val="1"/>
      </rPr>
      <t>－中天生物科技股份有限公司（</t>
    </r>
    <r>
      <rPr>
        <sz val="12"/>
        <rFont val="Times New Roman"/>
        <family val="1"/>
      </rPr>
      <t>Microbio Organic Agriculture</t>
    </r>
    <r>
      <rPr>
        <sz val="12"/>
        <rFont val="新細明體"/>
        <family val="1"/>
      </rPr>
      <t>）</t>
    </r>
  </si>
  <si>
    <t>2004/6</t>
  </si>
  <si>
    <t>2004/5</t>
  </si>
  <si>
    <t>2004/7</t>
  </si>
  <si>
    <t>2004/8</t>
  </si>
  <si>
    <t>2004/9</t>
  </si>
  <si>
    <t>2004/10</t>
  </si>
  <si>
    <t>2004/11</t>
  </si>
  <si>
    <t>2004/12</t>
  </si>
  <si>
    <t>資料來源：農委會農糧署，宜蘭大學有機農業全球資訊網整理。</t>
  </si>
  <si>
    <t>Source: Agricultural and Food Agency, Council of Agriculture, tabulted by Organic Center, National I-Lan University.</t>
  </si>
  <si>
    <t>**: 2004年一至四月無資料</t>
  </si>
  <si>
    <t>There is no monitor data for January to April, 2004.</t>
  </si>
  <si>
    <t xml:space="preserve">  Monitoring results of organic agricultural products 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</si>
</sst>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);[Red]\(0\)"/>
    <numFmt numFmtId="182" formatCode="0.00_);[Red]\(0.00\)"/>
    <numFmt numFmtId="183" formatCode="[$-404]gge&quot;年&quot;m&quot;月&quot;d&quot;日&quot;"/>
    <numFmt numFmtId="184" formatCode="0.0%"/>
    <numFmt numFmtId="185" formatCode="m&quot;月&quot;d&quot;日&quot;"/>
    <numFmt numFmtId="186" formatCode="m&quot;月&quot;d&quot;日&quot;;@"/>
    <numFmt numFmtId="187" formatCode="mmm\-yyyy"/>
    <numFmt numFmtId="188" formatCode="[$-404]\Oeg"/>
  </numFmts>
  <fonts count="39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14"/>
      <name val="新細明體"/>
      <family val="1"/>
    </font>
    <font>
      <sz val="11"/>
      <name val="Times New Roman"/>
      <family val="1"/>
    </font>
    <font>
      <sz val="11"/>
      <name val="細明體"/>
      <family val="3"/>
    </font>
    <font>
      <sz val="14"/>
      <name val="Times New Roman"/>
      <family val="1"/>
    </font>
    <font>
      <sz val="14"/>
      <name val="新細明體"/>
      <family val="1"/>
    </font>
    <font>
      <b/>
      <sz val="11"/>
      <name val="新細明體"/>
      <family val="1"/>
    </font>
    <font>
      <sz val="11"/>
      <name val="新細明體"/>
      <family val="1"/>
    </font>
    <font>
      <sz val="12"/>
      <name val="Times New Roman"/>
      <family val="1"/>
    </font>
    <font>
      <sz val="11"/>
      <color indexed="10"/>
      <name val="新細明體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細明體"/>
      <family val="3"/>
    </font>
    <font>
      <b/>
      <sz val="10"/>
      <name val="新細明體"/>
      <family val="1"/>
    </font>
    <font>
      <b/>
      <sz val="11"/>
      <color indexed="10"/>
      <name val="Times New Roman"/>
      <family val="1"/>
    </font>
    <font>
      <b/>
      <sz val="11"/>
      <color indexed="10"/>
      <name val="新細明體"/>
      <family val="1"/>
    </font>
    <font>
      <sz val="10"/>
      <name val="新細明體"/>
      <family val="1"/>
    </font>
    <font>
      <b/>
      <sz val="12"/>
      <color indexed="18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89">
    <xf numFmtId="0" fontId="0" fillId="0" borderId="0" xfId="0" applyAlignment="1">
      <alignment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center" vertical="center"/>
    </xf>
    <xf numFmtId="0" fontId="32" fillId="24" borderId="11" xfId="0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 vertical="center" wrapText="1"/>
    </xf>
    <xf numFmtId="0" fontId="34" fillId="24" borderId="12" xfId="0" applyFont="1" applyFill="1" applyBorder="1" applyAlignment="1">
      <alignment horizontal="left" wrapText="1"/>
    </xf>
    <xf numFmtId="0" fontId="34" fillId="24" borderId="10" xfId="0" applyFont="1" applyFill="1" applyBorder="1" applyAlignment="1">
      <alignment horizontal="left" wrapText="1"/>
    </xf>
    <xf numFmtId="0" fontId="32" fillId="24" borderId="10" xfId="0" applyFont="1" applyFill="1" applyBorder="1" applyAlignment="1">
      <alignment horizontal="right" vertical="center" wrapText="1"/>
    </xf>
    <xf numFmtId="0" fontId="35" fillId="24" borderId="13" xfId="0" applyFont="1" applyFill="1" applyBorder="1" applyAlignment="1">
      <alignment horizontal="right" vertical="center" wrapText="1"/>
    </xf>
    <xf numFmtId="0" fontId="34" fillId="24" borderId="11" xfId="0" applyFont="1" applyFill="1" applyBorder="1" applyAlignment="1">
      <alignment horizontal="left" wrapText="1"/>
    </xf>
    <xf numFmtId="176" fontId="27" fillId="24" borderId="11" xfId="0" applyNumberFormat="1" applyFont="1" applyFill="1" applyBorder="1" applyAlignment="1">
      <alignment vertical="center"/>
    </xf>
    <xf numFmtId="176" fontId="36" fillId="24" borderId="14" xfId="0" applyNumberFormat="1" applyFont="1" applyFill="1" applyBorder="1" applyAlignment="1">
      <alignment vertical="center"/>
    </xf>
    <xf numFmtId="0" fontId="37" fillId="0" borderId="12" xfId="0" applyFont="1" applyBorder="1" applyAlignment="1">
      <alignment horizontal="left" wrapText="1"/>
    </xf>
    <xf numFmtId="0" fontId="28" fillId="0" borderId="12" xfId="0" applyFont="1" applyFill="1" applyBorder="1" applyAlignment="1">
      <alignment/>
    </xf>
    <xf numFmtId="0" fontId="27" fillId="0" borderId="12" xfId="0" applyFont="1" applyFill="1" applyBorder="1" applyAlignment="1">
      <alignment/>
    </xf>
    <xf numFmtId="0" fontId="28" fillId="0" borderId="15" xfId="0" applyFont="1" applyFill="1" applyBorder="1" applyAlignment="1">
      <alignment/>
    </xf>
    <xf numFmtId="0" fontId="30" fillId="0" borderId="16" xfId="0" applyFont="1" applyFill="1" applyBorder="1" applyAlignment="1">
      <alignment/>
    </xf>
    <xf numFmtId="0" fontId="37" fillId="0" borderId="10" xfId="0" applyFont="1" applyBorder="1" applyAlignment="1">
      <alignment horizontal="left" wrapText="1"/>
    </xf>
    <xf numFmtId="0" fontId="28" fillId="0" borderId="10" xfId="0" applyFont="1" applyFill="1" applyBorder="1" applyAlignment="1">
      <alignment/>
    </xf>
    <xf numFmtId="0" fontId="27" fillId="0" borderId="10" xfId="0" applyFont="1" applyFill="1" applyBorder="1" applyAlignment="1">
      <alignment/>
    </xf>
    <xf numFmtId="0" fontId="28" fillId="0" borderId="17" xfId="0" applyFont="1" applyFill="1" applyBorder="1" applyAlignment="1">
      <alignment/>
    </xf>
    <xf numFmtId="0" fontId="30" fillId="0" borderId="18" xfId="0" applyFont="1" applyFill="1" applyBorder="1" applyAlignment="1">
      <alignment/>
    </xf>
    <xf numFmtId="0" fontId="37" fillId="0" borderId="11" xfId="0" applyFont="1" applyBorder="1" applyAlignment="1">
      <alignment horizontal="left" wrapText="1"/>
    </xf>
    <xf numFmtId="176" fontId="28" fillId="0" borderId="11" xfId="0" applyNumberFormat="1" applyFont="1" applyBorder="1" applyAlignment="1">
      <alignment vertical="center"/>
    </xf>
    <xf numFmtId="176" fontId="28" fillId="0" borderId="11" xfId="0" applyNumberFormat="1" applyFont="1" applyBorder="1" applyAlignment="1">
      <alignment horizontal="right" vertical="center"/>
    </xf>
    <xf numFmtId="176" fontId="28" fillId="0" borderId="11" xfId="0" applyNumberFormat="1" applyFont="1" applyBorder="1" applyAlignment="1">
      <alignment horizontal="center" vertical="center"/>
    </xf>
    <xf numFmtId="176" fontId="27" fillId="0" borderId="11" xfId="0" applyNumberFormat="1" applyFont="1" applyBorder="1" applyAlignment="1">
      <alignment horizontal="right" vertical="center"/>
    </xf>
    <xf numFmtId="176" fontId="28" fillId="0" borderId="19" xfId="0" applyNumberFormat="1" applyFont="1" applyBorder="1" applyAlignment="1">
      <alignment horizontal="right" vertical="center"/>
    </xf>
    <xf numFmtId="176" fontId="30" fillId="0" borderId="14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29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37" fillId="0" borderId="0" xfId="0" applyFont="1" applyBorder="1" applyAlignment="1">
      <alignment horizontal="left" wrapText="1"/>
    </xf>
    <xf numFmtId="176" fontId="28" fillId="0" borderId="0" xfId="0" applyNumberFormat="1" applyFont="1" applyBorder="1" applyAlignment="1">
      <alignment vertical="center"/>
    </xf>
    <xf numFmtId="176" fontId="28" fillId="0" borderId="0" xfId="0" applyNumberFormat="1" applyFont="1" applyBorder="1" applyAlignment="1">
      <alignment horizontal="right" vertical="center"/>
    </xf>
    <xf numFmtId="176" fontId="28" fillId="0" borderId="0" xfId="0" applyNumberFormat="1" applyFont="1" applyBorder="1" applyAlignment="1">
      <alignment horizontal="center" vertical="center"/>
    </xf>
    <xf numFmtId="176" fontId="27" fillId="0" borderId="0" xfId="0" applyNumberFormat="1" applyFont="1" applyBorder="1" applyAlignment="1">
      <alignment horizontal="right" vertical="center"/>
    </xf>
    <xf numFmtId="176" fontId="30" fillId="0" borderId="0" xfId="0" applyNumberFormat="1" applyFont="1" applyBorder="1" applyAlignment="1">
      <alignment horizontal="right" vertical="center"/>
    </xf>
    <xf numFmtId="0" fontId="38" fillId="0" borderId="0" xfId="0" applyFont="1" applyBorder="1" applyAlignment="1">
      <alignment/>
    </xf>
    <xf numFmtId="0" fontId="22" fillId="24" borderId="0" xfId="0" applyFont="1" applyFill="1" applyBorder="1" applyAlignment="1">
      <alignment vertical="center"/>
    </xf>
    <xf numFmtId="0" fontId="32" fillId="24" borderId="20" xfId="0" applyFont="1" applyFill="1" applyBorder="1" applyAlignment="1">
      <alignment horizontal="right" vertical="center" wrapText="1"/>
    </xf>
    <xf numFmtId="0" fontId="30" fillId="0" borderId="21" xfId="0" applyFont="1" applyFill="1" applyBorder="1" applyAlignment="1">
      <alignment/>
    </xf>
    <xf numFmtId="0" fontId="35" fillId="24" borderId="21" xfId="0" applyFont="1" applyFill="1" applyBorder="1" applyAlignment="1">
      <alignment horizontal="right" vertical="center" wrapText="1"/>
    </xf>
    <xf numFmtId="0" fontId="30" fillId="0" borderId="13" xfId="0" applyFont="1" applyFill="1" applyBorder="1" applyAlignment="1">
      <alignment/>
    </xf>
    <xf numFmtId="0" fontId="0" fillId="0" borderId="10" xfId="0" applyBorder="1" applyAlignment="1">
      <alignment vertical="center"/>
    </xf>
    <xf numFmtId="0" fontId="28" fillId="0" borderId="20" xfId="0" applyFont="1" applyFill="1" applyBorder="1" applyAlignment="1">
      <alignment/>
    </xf>
    <xf numFmtId="0" fontId="27" fillId="0" borderId="20" xfId="0" applyFont="1" applyFill="1" applyBorder="1" applyAlignment="1">
      <alignment/>
    </xf>
    <xf numFmtId="0" fontId="28" fillId="0" borderId="22" xfId="0" applyFont="1" applyFill="1" applyBorder="1" applyAlignment="1">
      <alignment/>
    </xf>
    <xf numFmtId="0" fontId="22" fillId="24" borderId="0" xfId="0" applyFont="1" applyFill="1" applyBorder="1" applyAlignment="1">
      <alignment horizontal="center" vertical="center"/>
    </xf>
    <xf numFmtId="49" fontId="33" fillId="24" borderId="23" xfId="0" applyNumberFormat="1" applyFont="1" applyFill="1" applyBorder="1" applyAlignment="1">
      <alignment horizontal="center" vertical="center" wrapText="1"/>
    </xf>
    <xf numFmtId="49" fontId="33" fillId="24" borderId="24" xfId="0" applyNumberFormat="1" applyFont="1" applyFill="1" applyBorder="1" applyAlignment="1">
      <alignment horizontal="center" vertical="center" wrapText="1"/>
    </xf>
    <xf numFmtId="49" fontId="33" fillId="24" borderId="25" xfId="0" applyNumberFormat="1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26" xfId="0" applyFont="1" applyFill="1" applyBorder="1" applyAlignment="1">
      <alignment horizontal="center" vertical="center" wrapText="1"/>
    </xf>
    <xf numFmtId="0" fontId="30" fillId="24" borderId="27" xfId="0" applyFont="1" applyFill="1" applyBorder="1" applyAlignment="1">
      <alignment horizontal="center" vertical="center" wrapText="1"/>
    </xf>
    <xf numFmtId="0" fontId="26" fillId="24" borderId="15" xfId="0" applyFont="1" applyFill="1" applyBorder="1" applyAlignment="1">
      <alignment horizontal="center" vertical="center"/>
    </xf>
    <xf numFmtId="0" fontId="26" fillId="24" borderId="28" xfId="0" applyFont="1" applyFill="1" applyBorder="1" applyAlignment="1">
      <alignment horizontal="center" vertical="center"/>
    </xf>
    <xf numFmtId="0" fontId="26" fillId="24" borderId="29" xfId="0" applyFont="1" applyFill="1" applyBorder="1" applyAlignment="1">
      <alignment horizontal="center" vertical="center"/>
    </xf>
    <xf numFmtId="0" fontId="27" fillId="24" borderId="20" xfId="0" applyFont="1" applyFill="1" applyBorder="1" applyAlignment="1">
      <alignment horizontal="center" vertical="center" wrapText="1"/>
    </xf>
    <xf numFmtId="0" fontId="27" fillId="24" borderId="30" xfId="0" applyFont="1" applyFill="1" applyBorder="1" applyAlignment="1">
      <alignment horizontal="center" vertical="center" wrapText="1"/>
    </xf>
    <xf numFmtId="0" fontId="27" fillId="24" borderId="31" xfId="0" applyFont="1" applyFill="1" applyBorder="1" applyAlignment="1">
      <alignment horizontal="center" vertical="center" wrapText="1"/>
    </xf>
    <xf numFmtId="0" fontId="26" fillId="24" borderId="17" xfId="0" applyFont="1" applyFill="1" applyBorder="1" applyAlignment="1">
      <alignment horizontal="center" vertical="center"/>
    </xf>
    <xf numFmtId="0" fontId="26" fillId="24" borderId="32" xfId="0" applyFont="1" applyFill="1" applyBorder="1" applyAlignment="1">
      <alignment horizontal="center" vertical="center"/>
    </xf>
    <xf numFmtId="0" fontId="26" fillId="24" borderId="33" xfId="0" applyFont="1" applyFill="1" applyBorder="1" applyAlignment="1">
      <alignment horizontal="center" vertical="center"/>
    </xf>
    <xf numFmtId="0" fontId="27" fillId="24" borderId="34" xfId="0" applyFont="1" applyFill="1" applyBorder="1" applyAlignment="1">
      <alignment horizontal="center" vertical="center" wrapText="1"/>
    </xf>
    <xf numFmtId="0" fontId="28" fillId="24" borderId="22" xfId="0" applyFont="1" applyFill="1" applyBorder="1" applyAlignment="1">
      <alignment horizontal="center" vertical="center" wrapText="1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28" fillId="24" borderId="17" xfId="0" applyFont="1" applyFill="1" applyBorder="1" applyAlignment="1">
      <alignment horizontal="center" vertical="center" wrapText="1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49" fontId="24" fillId="24" borderId="23" xfId="0" applyNumberFormat="1" applyFont="1" applyFill="1" applyBorder="1" applyAlignment="1">
      <alignment horizontal="center" vertical="center" wrapText="1"/>
    </xf>
    <xf numFmtId="49" fontId="24" fillId="24" borderId="24" xfId="0" applyNumberFormat="1" applyFont="1" applyFill="1" applyBorder="1" applyAlignment="1">
      <alignment horizontal="center" vertical="center" wrapText="1"/>
    </xf>
    <xf numFmtId="49" fontId="24" fillId="24" borderId="25" xfId="0" applyNumberFormat="1" applyFont="1" applyFill="1" applyBorder="1" applyAlignment="1">
      <alignment horizontal="center" vertical="center" wrapText="1"/>
    </xf>
    <xf numFmtId="0" fontId="24" fillId="24" borderId="20" xfId="0" applyFont="1" applyFill="1" applyBorder="1" applyAlignment="1">
      <alignment horizontal="center" vertical="center" wrapText="1"/>
    </xf>
    <xf numFmtId="0" fontId="24" fillId="24" borderId="30" xfId="0" applyFont="1" applyFill="1" applyBorder="1" applyAlignment="1">
      <alignment horizontal="center" vertical="center" wrapText="1"/>
    </xf>
    <xf numFmtId="0" fontId="24" fillId="24" borderId="31" xfId="0" applyFont="1" applyFill="1" applyBorder="1" applyAlignment="1">
      <alignment horizontal="center" vertical="center" wrapText="1"/>
    </xf>
    <xf numFmtId="49" fontId="21" fillId="17" borderId="23" xfId="0" applyNumberFormat="1" applyFont="1" applyFill="1" applyBorder="1" applyAlignment="1">
      <alignment horizontal="center" vertical="center" wrapText="1"/>
    </xf>
    <xf numFmtId="49" fontId="21" fillId="17" borderId="24" xfId="0" applyNumberFormat="1" applyFont="1" applyFill="1" applyBorder="1" applyAlignment="1">
      <alignment horizontal="center" vertical="center" wrapText="1"/>
    </xf>
    <xf numFmtId="49" fontId="21" fillId="17" borderId="25" xfId="0" applyNumberFormat="1" applyFont="1" applyFill="1" applyBorder="1" applyAlignment="1">
      <alignment horizontal="center" vertical="center" wrapText="1"/>
    </xf>
    <xf numFmtId="0" fontId="22" fillId="24" borderId="40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"/>
  <sheetViews>
    <sheetView tabSelected="1" workbookViewId="0" topLeftCell="A1">
      <pane xSplit="2" ySplit="10" topLeftCell="C11" activePane="bottomRight" state="frozen"/>
      <selection pane="topLeft" activeCell="G53" sqref="G53"/>
      <selection pane="topRight" activeCell="G53" sqref="G53"/>
      <selection pane="bottomLeft" activeCell="G53" sqref="G53"/>
      <selection pane="bottomRight" activeCell="V5" sqref="V5"/>
    </sheetView>
  </sheetViews>
  <sheetFormatPr defaultColWidth="9.00390625" defaultRowHeight="20.25" customHeight="1"/>
  <cols>
    <col min="1" max="1" width="7.125" style="0" customWidth="1"/>
    <col min="2" max="2" width="18.50390625" style="0" customWidth="1"/>
    <col min="3" max="3" width="5.125" style="0" customWidth="1"/>
    <col min="4" max="4" width="6.25390625" style="0" customWidth="1"/>
    <col min="5" max="5" width="6.625" style="0" customWidth="1"/>
    <col min="6" max="6" width="5.125" style="0" customWidth="1"/>
    <col min="7" max="7" width="6.375" style="0" customWidth="1"/>
    <col min="8" max="8" width="6.75390625" style="0" bestFit="1" customWidth="1"/>
    <col min="9" max="9" width="6.375" style="0" customWidth="1"/>
    <col min="10" max="10" width="6.125" style="0" customWidth="1"/>
    <col min="11" max="11" width="6.875" style="0" bestFit="1" customWidth="1"/>
    <col min="12" max="12" width="5.75390625" style="0" bestFit="1" customWidth="1"/>
    <col min="13" max="13" width="5.75390625" style="0" customWidth="1"/>
    <col min="14" max="14" width="6.875" style="0" customWidth="1"/>
    <col min="15" max="15" width="6.25390625" style="0" customWidth="1"/>
    <col min="16" max="16" width="7.50390625" style="0" customWidth="1"/>
    <col min="17" max="17" width="5.625" style="0" customWidth="1"/>
    <col min="18" max="18" width="6.00390625" style="0" customWidth="1"/>
    <col min="19" max="19" width="5.125" style="0" customWidth="1"/>
    <col min="20" max="20" width="5.75390625" style="0" customWidth="1"/>
    <col min="21" max="21" width="5.625" style="0" customWidth="1"/>
    <col min="22" max="22" width="14.625" style="0" customWidth="1"/>
  </cols>
  <sheetData>
    <row r="1" spans="1:19" ht="20.25" customHeight="1">
      <c r="A1" s="53" t="s">
        <v>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44" t="s">
        <v>2</v>
      </c>
      <c r="Q1" s="44"/>
      <c r="R1" s="44"/>
      <c r="S1" s="44"/>
    </row>
    <row r="2" spans="1:19" ht="20.25" customHeight="1" thickBot="1">
      <c r="A2" s="88" t="s">
        <v>67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44" t="s">
        <v>3</v>
      </c>
      <c r="Q2" s="44"/>
      <c r="R2" s="44"/>
      <c r="S2" s="44"/>
    </row>
    <row r="3" spans="1:19" ht="20.25" customHeight="1">
      <c r="A3" s="79" t="s">
        <v>4</v>
      </c>
      <c r="B3" s="82" t="s">
        <v>5</v>
      </c>
      <c r="C3" s="60" t="s">
        <v>6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2"/>
      <c r="P3" s="63" t="s">
        <v>7</v>
      </c>
      <c r="Q3" s="70" t="s">
        <v>8</v>
      </c>
      <c r="R3" s="71"/>
      <c r="S3" s="57" t="s">
        <v>9</v>
      </c>
    </row>
    <row r="4" spans="1:19" ht="20.25" customHeight="1">
      <c r="A4" s="80"/>
      <c r="B4" s="83"/>
      <c r="C4" s="66" t="s">
        <v>10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  <c r="O4" s="69" t="s">
        <v>11</v>
      </c>
      <c r="P4" s="64"/>
      <c r="Q4" s="72"/>
      <c r="R4" s="73"/>
      <c r="S4" s="58"/>
    </row>
    <row r="5" spans="1:19" ht="20.25" customHeight="1">
      <c r="A5" s="80"/>
      <c r="B5" s="83"/>
      <c r="C5" s="76" t="s">
        <v>12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8"/>
      <c r="O5" s="64"/>
      <c r="P5" s="64"/>
      <c r="Q5" s="74"/>
      <c r="R5" s="75"/>
      <c r="S5" s="58"/>
    </row>
    <row r="6" spans="1:19" ht="20.25" customHeight="1">
      <c r="A6" s="80"/>
      <c r="B6" s="83"/>
      <c r="C6" s="1" t="s">
        <v>0</v>
      </c>
      <c r="D6" s="1" t="s">
        <v>13</v>
      </c>
      <c r="E6" s="1" t="s">
        <v>14</v>
      </c>
      <c r="F6" s="1" t="s">
        <v>15</v>
      </c>
      <c r="G6" s="1" t="s">
        <v>16</v>
      </c>
      <c r="H6" s="1" t="s">
        <v>17</v>
      </c>
      <c r="I6" s="2" t="s">
        <v>18</v>
      </c>
      <c r="J6" s="1" t="s">
        <v>19</v>
      </c>
      <c r="K6" s="1" t="s">
        <v>20</v>
      </c>
      <c r="L6" s="2" t="s">
        <v>21</v>
      </c>
      <c r="M6" s="2" t="s">
        <v>22</v>
      </c>
      <c r="N6" s="3" t="s">
        <v>23</v>
      </c>
      <c r="O6" s="64"/>
      <c r="P6" s="64"/>
      <c r="Q6" s="4" t="s">
        <v>24</v>
      </c>
      <c r="R6" s="4" t="s">
        <v>25</v>
      </c>
      <c r="S6" s="58"/>
    </row>
    <row r="7" spans="1:19" ht="20.25" customHeight="1" thickBot="1">
      <c r="A7" s="81"/>
      <c r="B7" s="84"/>
      <c r="C7" s="5" t="s">
        <v>26</v>
      </c>
      <c r="D7" s="5" t="s">
        <v>27</v>
      </c>
      <c r="E7" s="5" t="s">
        <v>28</v>
      </c>
      <c r="F7" s="5" t="s">
        <v>29</v>
      </c>
      <c r="G7" s="5" t="s">
        <v>30</v>
      </c>
      <c r="H7" s="5" t="s">
        <v>31</v>
      </c>
      <c r="I7" s="5" t="s">
        <v>32</v>
      </c>
      <c r="J7" s="5" t="s">
        <v>33</v>
      </c>
      <c r="K7" s="5" t="s">
        <v>34</v>
      </c>
      <c r="L7" s="6" t="s">
        <v>35</v>
      </c>
      <c r="M7" s="6" t="s">
        <v>36</v>
      </c>
      <c r="N7" s="7" t="s">
        <v>37</v>
      </c>
      <c r="O7" s="65"/>
      <c r="P7" s="65"/>
      <c r="Q7" s="8" t="s">
        <v>38</v>
      </c>
      <c r="R7" s="8" t="s">
        <v>39</v>
      </c>
      <c r="S7" s="59"/>
    </row>
    <row r="8" spans="1:20" ht="20.25" customHeight="1">
      <c r="A8" s="54" t="s">
        <v>40</v>
      </c>
      <c r="B8" s="9" t="s">
        <v>41</v>
      </c>
      <c r="C8" s="45">
        <f>SUM(C11,C14,C17,C20,C23,C26,C29,C32)</f>
        <v>111</v>
      </c>
      <c r="D8" s="45">
        <f aca="true" t="shared" si="0" ref="D8:S9">SUM(D11,D14,D17,D20,D23,D26,D29,D32)</f>
        <v>123</v>
      </c>
      <c r="E8" s="45">
        <f t="shared" si="0"/>
        <v>58</v>
      </c>
      <c r="F8" s="45">
        <f t="shared" si="0"/>
        <v>15</v>
      </c>
      <c r="G8" s="45">
        <f t="shared" si="0"/>
        <v>41</v>
      </c>
      <c r="H8" s="45">
        <f t="shared" si="0"/>
        <v>0</v>
      </c>
      <c r="I8" s="45">
        <f t="shared" si="0"/>
        <v>0</v>
      </c>
      <c r="J8" s="45">
        <f t="shared" si="0"/>
        <v>0</v>
      </c>
      <c r="K8" s="45">
        <f t="shared" si="0"/>
        <v>0</v>
      </c>
      <c r="L8" s="45">
        <f t="shared" si="0"/>
        <v>0</v>
      </c>
      <c r="M8" s="45">
        <f t="shared" si="0"/>
        <v>0</v>
      </c>
      <c r="N8" s="45">
        <f t="shared" si="0"/>
        <v>348</v>
      </c>
      <c r="O8" s="45">
        <f>SUM(O11,O14,O17,O20,O23,O26,O29,O32)</f>
        <v>0</v>
      </c>
      <c r="P8" s="45">
        <f t="shared" si="0"/>
        <v>50</v>
      </c>
      <c r="Q8" s="45">
        <f t="shared" si="0"/>
        <v>188</v>
      </c>
      <c r="R8" s="45">
        <f t="shared" si="0"/>
        <v>210</v>
      </c>
      <c r="S8" s="47">
        <f t="shared" si="0"/>
        <v>398</v>
      </c>
      <c r="T8">
        <f>IF(AND(NOT((N8+O8+P8)=S8),NOT((Q8+R8)=S8)),"產地及抽樣地點有錯",IF((NOT((N8+O8+P8)=S8)),"產地資料有錯",(IF(NOT((Q8+R8)=S8),"抽樣地點有錯",""))))</f>
      </c>
    </row>
    <row r="9" spans="1:20" ht="20.25" customHeight="1">
      <c r="A9" s="55"/>
      <c r="B9" s="10" t="s">
        <v>42</v>
      </c>
      <c r="C9" s="11">
        <f>SUM(C12,C15,C18,C21,C24,C27,C30,C33)</f>
        <v>8</v>
      </c>
      <c r="D9" s="11">
        <f t="shared" si="0"/>
        <v>11</v>
      </c>
      <c r="E9" s="11">
        <f t="shared" si="0"/>
        <v>7</v>
      </c>
      <c r="F9" s="11">
        <f t="shared" si="0"/>
        <v>1</v>
      </c>
      <c r="G9" s="11">
        <f t="shared" si="0"/>
        <v>4</v>
      </c>
      <c r="H9" s="11">
        <f t="shared" si="0"/>
        <v>0</v>
      </c>
      <c r="I9" s="11">
        <f t="shared" si="0"/>
        <v>0</v>
      </c>
      <c r="J9" s="11">
        <f t="shared" si="0"/>
        <v>0</v>
      </c>
      <c r="K9" s="11">
        <f t="shared" si="0"/>
        <v>0</v>
      </c>
      <c r="L9" s="11">
        <f t="shared" si="0"/>
        <v>0</v>
      </c>
      <c r="M9" s="11">
        <f t="shared" si="0"/>
        <v>0</v>
      </c>
      <c r="N9" s="11">
        <f t="shared" si="0"/>
        <v>31</v>
      </c>
      <c r="O9" s="11">
        <f>SUM(O12,O15,O18,O21,O24,O27,O30,O33)</f>
        <v>0</v>
      </c>
      <c r="P9" s="11">
        <f t="shared" si="0"/>
        <v>8</v>
      </c>
      <c r="Q9" s="11">
        <f t="shared" si="0"/>
        <v>15</v>
      </c>
      <c r="R9" s="11">
        <f t="shared" si="0"/>
        <v>24</v>
      </c>
      <c r="S9" s="12">
        <f t="shared" si="0"/>
        <v>39</v>
      </c>
      <c r="T9">
        <f>IF(AND(NOT((N9+O9+P9)=S9),NOT((Q9+R9)=S9)),"產地及抽樣地點有錯",IF((NOT((N9+O9+P9)=S9)),"產地資料有錯",(IF(NOT((Q9+R9)=S9),"抽樣地點有錯",""))))</f>
      </c>
    </row>
    <row r="10" spans="1:19" ht="20.25" customHeight="1" thickBot="1">
      <c r="A10" s="56"/>
      <c r="B10" s="13" t="s">
        <v>43</v>
      </c>
      <c r="C10" s="14">
        <f aca="true" t="shared" si="1" ref="C10:S10">IF(AND(C8=0,C9=0),"-",C9/C8*100)</f>
        <v>7.207207207207207</v>
      </c>
      <c r="D10" s="14">
        <f t="shared" si="1"/>
        <v>8.94308943089431</v>
      </c>
      <c r="E10" s="14">
        <f t="shared" si="1"/>
        <v>12.068965517241379</v>
      </c>
      <c r="F10" s="14">
        <f t="shared" si="1"/>
        <v>6.666666666666667</v>
      </c>
      <c r="G10" s="14">
        <f t="shared" si="1"/>
        <v>9.75609756097561</v>
      </c>
      <c r="H10" s="14" t="str">
        <f t="shared" si="1"/>
        <v>-</v>
      </c>
      <c r="I10" s="14" t="str">
        <f t="shared" si="1"/>
        <v>-</v>
      </c>
      <c r="J10" s="14" t="str">
        <f t="shared" si="1"/>
        <v>-</v>
      </c>
      <c r="K10" s="14" t="str">
        <f t="shared" si="1"/>
        <v>-</v>
      </c>
      <c r="L10" s="14" t="str">
        <f t="shared" si="1"/>
        <v>-</v>
      </c>
      <c r="M10" s="14" t="str">
        <f t="shared" si="1"/>
        <v>-</v>
      </c>
      <c r="N10" s="14">
        <f t="shared" si="1"/>
        <v>8.908045977011495</v>
      </c>
      <c r="O10" s="14" t="str">
        <f t="shared" si="1"/>
        <v>-</v>
      </c>
      <c r="P10" s="14">
        <f t="shared" si="1"/>
        <v>16</v>
      </c>
      <c r="Q10" s="14">
        <f t="shared" si="1"/>
        <v>7.9787234042553195</v>
      </c>
      <c r="R10" s="14">
        <f t="shared" si="1"/>
        <v>11.428571428571429</v>
      </c>
      <c r="S10" s="15">
        <f t="shared" si="1"/>
        <v>9.798994974874372</v>
      </c>
    </row>
    <row r="11" spans="1:19" ht="20.25" customHeight="1">
      <c r="A11" s="85" t="s">
        <v>56</v>
      </c>
      <c r="B11" s="16" t="s">
        <v>41</v>
      </c>
      <c r="C11" s="17">
        <v>62</v>
      </c>
      <c r="D11" s="17">
        <v>70</v>
      </c>
      <c r="E11" s="17">
        <v>26</v>
      </c>
      <c r="F11" s="17">
        <v>8</v>
      </c>
      <c r="G11" s="17">
        <v>13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8">
        <f>SUM(C11:M11)</f>
        <v>179</v>
      </c>
      <c r="O11" s="18">
        <v>0</v>
      </c>
      <c r="P11" s="18">
        <v>21</v>
      </c>
      <c r="Q11" s="17">
        <v>103</v>
      </c>
      <c r="R11" s="19">
        <v>97</v>
      </c>
      <c r="S11" s="46">
        <f>N11+P11+O11</f>
        <v>200</v>
      </c>
    </row>
    <row r="12" spans="1:20" ht="20.25" customHeight="1">
      <c r="A12" s="86"/>
      <c r="B12" s="21" t="s">
        <v>42</v>
      </c>
      <c r="C12" s="22">
        <v>7</v>
      </c>
      <c r="D12" s="22">
        <v>9</v>
      </c>
      <c r="E12" s="22">
        <v>7</v>
      </c>
      <c r="F12" s="22">
        <v>1</v>
      </c>
      <c r="G12" s="22">
        <v>3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3">
        <f>SUM(C12:M12)</f>
        <v>27</v>
      </c>
      <c r="O12" s="23">
        <v>0</v>
      </c>
      <c r="P12" s="23">
        <v>2</v>
      </c>
      <c r="Q12" s="22">
        <v>14</v>
      </c>
      <c r="R12" s="24">
        <v>15</v>
      </c>
      <c r="S12" s="48">
        <f>N12+P12+O12</f>
        <v>29</v>
      </c>
      <c r="T12">
        <f>IF(AND(NOT((N12+O12+P12)=S12),NOT((Q12+R12)=S12)),"產地及抽樣地點有錯",IF((NOT((N12+O12+P12)=S12)),"產地資料有錯",(IF(NOT((Q12+R12)=S12),"抽樣地點有錯",""))))</f>
      </c>
    </row>
    <row r="13" spans="1:21" ht="20.25" customHeight="1" thickBot="1">
      <c r="A13" s="87"/>
      <c r="B13" s="26" t="s">
        <v>43</v>
      </c>
      <c r="C13" s="27">
        <f aca="true" t="shared" si="2" ref="C13:S13">IF(AND(C11=0,C12=0),"-",C12/C11*100)</f>
        <v>11.29032258064516</v>
      </c>
      <c r="D13" s="27">
        <f t="shared" si="2"/>
        <v>12.857142857142856</v>
      </c>
      <c r="E13" s="28">
        <f t="shared" si="2"/>
        <v>26.923076923076923</v>
      </c>
      <c r="F13" s="29">
        <f t="shared" si="2"/>
        <v>12.5</v>
      </c>
      <c r="G13" s="28">
        <f t="shared" si="2"/>
        <v>23.076923076923077</v>
      </c>
      <c r="H13" s="28" t="str">
        <f t="shared" si="2"/>
        <v>-</v>
      </c>
      <c r="I13" s="28" t="str">
        <f t="shared" si="2"/>
        <v>-</v>
      </c>
      <c r="J13" s="28" t="str">
        <f t="shared" si="2"/>
        <v>-</v>
      </c>
      <c r="K13" s="28" t="str">
        <f t="shared" si="2"/>
        <v>-</v>
      </c>
      <c r="L13" s="29" t="str">
        <f t="shared" si="2"/>
        <v>-</v>
      </c>
      <c r="M13" s="29" t="str">
        <f t="shared" si="2"/>
        <v>-</v>
      </c>
      <c r="N13" s="30">
        <f t="shared" si="2"/>
        <v>15.083798882681565</v>
      </c>
      <c r="O13" s="30" t="str">
        <f t="shared" si="2"/>
        <v>-</v>
      </c>
      <c r="P13" s="30">
        <f t="shared" si="2"/>
        <v>9.523809523809524</v>
      </c>
      <c r="Q13" s="28">
        <f t="shared" si="2"/>
        <v>13.592233009708737</v>
      </c>
      <c r="R13" s="31">
        <f t="shared" si="2"/>
        <v>15.463917525773196</v>
      </c>
      <c r="S13" s="32">
        <f t="shared" si="2"/>
        <v>14.499999999999998</v>
      </c>
      <c r="U13" s="49"/>
    </row>
    <row r="14" spans="1:20" ht="20.25" customHeight="1">
      <c r="A14" s="85" t="s">
        <v>55</v>
      </c>
      <c r="B14" s="16" t="s">
        <v>41</v>
      </c>
      <c r="C14" s="17">
        <v>4</v>
      </c>
      <c r="D14" s="17">
        <v>7</v>
      </c>
      <c r="E14" s="17">
        <v>9</v>
      </c>
      <c r="F14" s="17">
        <v>1</v>
      </c>
      <c r="G14" s="17">
        <v>3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8">
        <f>SUM(C14:M14)</f>
        <v>24</v>
      </c>
      <c r="O14" s="18">
        <v>0</v>
      </c>
      <c r="P14" s="18">
        <v>4</v>
      </c>
      <c r="Q14" s="17">
        <v>11</v>
      </c>
      <c r="R14" s="19">
        <v>17</v>
      </c>
      <c r="S14" s="20">
        <v>28</v>
      </c>
      <c r="T14">
        <f>IF(AND(NOT((N14+O14+P14)=S14),NOT((Q14+R14)=S14)),"產地及抽樣地點有錯",IF((NOT((N14+O14+P14)=S14)),"產地資料有錯",(IF(NOT((Q14+R14)=S14),"抽樣地點有錯",""))))</f>
      </c>
    </row>
    <row r="15" spans="1:20" ht="20.25" customHeight="1">
      <c r="A15" s="86"/>
      <c r="B15" s="21" t="s">
        <v>42</v>
      </c>
      <c r="C15" s="22">
        <v>0</v>
      </c>
      <c r="D15" s="22">
        <v>0</v>
      </c>
      <c r="E15" s="22">
        <v>0</v>
      </c>
      <c r="F15" s="22">
        <v>0</v>
      </c>
      <c r="G15" s="22">
        <v>1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3">
        <f>SUM(C15:M15)</f>
        <v>1</v>
      </c>
      <c r="O15" s="23">
        <v>0</v>
      </c>
      <c r="P15" s="23">
        <v>1</v>
      </c>
      <c r="Q15" s="22">
        <v>1</v>
      </c>
      <c r="R15" s="24">
        <v>1</v>
      </c>
      <c r="S15" s="25">
        <v>2</v>
      </c>
      <c r="T15">
        <f>IF(AND(NOT((N15+O15+P15)=S15),NOT((Q15+R15)=S15)),"產地及抽樣地點有錯",IF((NOT((N15+O15+P15)=S15)),"產地資料有錯",(IF(NOT((Q15+R15)=S15),"抽樣地點有錯",""))))</f>
      </c>
    </row>
    <row r="16" spans="1:19" ht="20.25" customHeight="1" thickBot="1">
      <c r="A16" s="87"/>
      <c r="B16" s="26" t="s">
        <v>43</v>
      </c>
      <c r="C16" s="27">
        <f aca="true" t="shared" si="3" ref="C16:S16">IF(AND(C14=0,C15=0),"-",C15/C14*100)</f>
        <v>0</v>
      </c>
      <c r="D16" s="27">
        <f t="shared" si="3"/>
        <v>0</v>
      </c>
      <c r="E16" s="28">
        <f t="shared" si="3"/>
        <v>0</v>
      </c>
      <c r="F16" s="29">
        <f t="shared" si="3"/>
        <v>0</v>
      </c>
      <c r="G16" s="28">
        <f t="shared" si="3"/>
        <v>33.33333333333333</v>
      </c>
      <c r="H16" s="28" t="str">
        <f t="shared" si="3"/>
        <v>-</v>
      </c>
      <c r="I16" s="28" t="str">
        <f t="shared" si="3"/>
        <v>-</v>
      </c>
      <c r="J16" s="28" t="str">
        <f t="shared" si="3"/>
        <v>-</v>
      </c>
      <c r="K16" s="28" t="str">
        <f t="shared" si="3"/>
        <v>-</v>
      </c>
      <c r="L16" s="29" t="str">
        <f t="shared" si="3"/>
        <v>-</v>
      </c>
      <c r="M16" s="29" t="str">
        <f t="shared" si="3"/>
        <v>-</v>
      </c>
      <c r="N16" s="30">
        <f t="shared" si="3"/>
        <v>4.166666666666666</v>
      </c>
      <c r="O16" s="30" t="str">
        <f t="shared" si="3"/>
        <v>-</v>
      </c>
      <c r="P16" s="30">
        <f t="shared" si="3"/>
        <v>25</v>
      </c>
      <c r="Q16" s="28">
        <f t="shared" si="3"/>
        <v>9.090909090909092</v>
      </c>
      <c r="R16" s="31">
        <f t="shared" si="3"/>
        <v>5.88235294117647</v>
      </c>
      <c r="S16" s="32">
        <f t="shared" si="3"/>
        <v>7.142857142857142</v>
      </c>
    </row>
    <row r="17" spans="1:20" ht="20.25" customHeight="1">
      <c r="A17" s="85" t="s">
        <v>57</v>
      </c>
      <c r="B17" s="16" t="s">
        <v>41</v>
      </c>
      <c r="C17" s="17">
        <v>5</v>
      </c>
      <c r="D17" s="17">
        <v>8</v>
      </c>
      <c r="E17" s="17">
        <v>2</v>
      </c>
      <c r="F17" s="17">
        <v>2</v>
      </c>
      <c r="G17" s="17">
        <v>7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8">
        <f>SUM(C17:M17)</f>
        <v>24</v>
      </c>
      <c r="O17" s="18">
        <v>0</v>
      </c>
      <c r="P17" s="18">
        <v>4</v>
      </c>
      <c r="Q17" s="17">
        <v>10</v>
      </c>
      <c r="R17" s="19">
        <v>18</v>
      </c>
      <c r="S17" s="20">
        <v>28</v>
      </c>
      <c r="T17">
        <f>IF(AND(NOT((N17+O17+P17)=S17),NOT((Q17+R17)=S17)),"產地及抽樣地點有錯",IF((NOT((N17+O17+P17)=S17)),"產地資料有錯",(IF(NOT((Q17+R17)=S17),"抽樣地點有錯",""))))</f>
      </c>
    </row>
    <row r="18" spans="1:20" ht="20.25" customHeight="1">
      <c r="A18" s="86"/>
      <c r="B18" s="21" t="s">
        <v>42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3">
        <f>SUM(C18:M18)</f>
        <v>0</v>
      </c>
      <c r="O18" s="23">
        <v>0</v>
      </c>
      <c r="P18" s="23">
        <v>2</v>
      </c>
      <c r="Q18" s="22">
        <v>0</v>
      </c>
      <c r="R18" s="24">
        <v>2</v>
      </c>
      <c r="S18" s="25">
        <v>2</v>
      </c>
      <c r="T18">
        <f>IF(AND(NOT((N18+O18+P18)=S18),NOT((Q18+R18)=S18)),"產地及抽樣地點有錯",IF((NOT((N18+O18+P18)=S18)),"產地資料有錯",(IF(NOT((Q18+R18)=S18),"抽樣地點有錯",""))))</f>
      </c>
    </row>
    <row r="19" spans="1:19" ht="20.25" customHeight="1" thickBot="1">
      <c r="A19" s="87"/>
      <c r="B19" s="26" t="s">
        <v>43</v>
      </c>
      <c r="C19" s="27">
        <f aca="true" t="shared" si="4" ref="C19:S19">IF(AND(C17=0,C18=0),"-",C18/C17*100)</f>
        <v>0</v>
      </c>
      <c r="D19" s="27">
        <f t="shared" si="4"/>
        <v>0</v>
      </c>
      <c r="E19" s="28">
        <f t="shared" si="4"/>
        <v>0</v>
      </c>
      <c r="F19" s="29">
        <f t="shared" si="4"/>
        <v>0</v>
      </c>
      <c r="G19" s="28">
        <f t="shared" si="4"/>
        <v>0</v>
      </c>
      <c r="H19" s="28" t="str">
        <f t="shared" si="4"/>
        <v>-</v>
      </c>
      <c r="I19" s="28" t="str">
        <f t="shared" si="4"/>
        <v>-</v>
      </c>
      <c r="J19" s="28" t="str">
        <f t="shared" si="4"/>
        <v>-</v>
      </c>
      <c r="K19" s="28" t="str">
        <f t="shared" si="4"/>
        <v>-</v>
      </c>
      <c r="L19" s="29" t="str">
        <f t="shared" si="4"/>
        <v>-</v>
      </c>
      <c r="M19" s="29" t="str">
        <f t="shared" si="4"/>
        <v>-</v>
      </c>
      <c r="N19" s="30">
        <f t="shared" si="4"/>
        <v>0</v>
      </c>
      <c r="O19" s="30" t="str">
        <f t="shared" si="4"/>
        <v>-</v>
      </c>
      <c r="P19" s="30">
        <f t="shared" si="4"/>
        <v>50</v>
      </c>
      <c r="Q19" s="28">
        <f t="shared" si="4"/>
        <v>0</v>
      </c>
      <c r="R19" s="31">
        <f t="shared" si="4"/>
        <v>11.11111111111111</v>
      </c>
      <c r="S19" s="32">
        <f t="shared" si="4"/>
        <v>7.142857142857142</v>
      </c>
    </row>
    <row r="20" spans="1:20" ht="20.25" customHeight="1">
      <c r="A20" s="85" t="s">
        <v>58</v>
      </c>
      <c r="B20" s="16" t="s">
        <v>41</v>
      </c>
      <c r="C20" s="17">
        <v>10</v>
      </c>
      <c r="D20" s="17">
        <v>6</v>
      </c>
      <c r="E20" s="17">
        <v>3</v>
      </c>
      <c r="F20" s="17">
        <v>0</v>
      </c>
      <c r="G20" s="17">
        <v>6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8">
        <f>SUM(C20:M20)</f>
        <v>25</v>
      </c>
      <c r="O20" s="18">
        <v>0</v>
      </c>
      <c r="P20" s="18">
        <v>4</v>
      </c>
      <c r="Q20" s="17">
        <v>15</v>
      </c>
      <c r="R20" s="19">
        <v>14</v>
      </c>
      <c r="S20" s="20">
        <v>29</v>
      </c>
      <c r="T20">
        <f>IF(AND(NOT((N20+O20+P20)=S20),NOT((Q20+R20)=S20)),"產地及抽樣地點有錯",IF((NOT((N20+O20+P20)=S20)),"產地資料有錯",(IF(NOT((Q20+R20)=S20),"抽樣地點有錯",""))))</f>
      </c>
    </row>
    <row r="21" spans="1:20" ht="20.25" customHeight="1">
      <c r="A21" s="86"/>
      <c r="B21" s="21" t="s">
        <v>42</v>
      </c>
      <c r="C21" s="22">
        <v>1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3">
        <f>SUM(C21:M21)</f>
        <v>1</v>
      </c>
      <c r="O21" s="23">
        <v>0</v>
      </c>
      <c r="P21" s="23">
        <v>0</v>
      </c>
      <c r="Q21" s="22">
        <v>0</v>
      </c>
      <c r="R21" s="24">
        <v>1</v>
      </c>
      <c r="S21" s="25">
        <v>1</v>
      </c>
      <c r="T21">
        <f>IF(AND(NOT((N21+O21+P21)=S21),NOT((Q21+R21)=S21)),"產地及抽樣地點有錯",IF((NOT((N21+O21+P21)=S21)),"產地資料有錯",(IF(NOT((Q21+R21)=S21),"抽樣地點有錯",""))))</f>
      </c>
    </row>
    <row r="22" spans="1:19" ht="20.25" customHeight="1" thickBot="1">
      <c r="A22" s="87"/>
      <c r="B22" s="26" t="s">
        <v>43</v>
      </c>
      <c r="C22" s="27">
        <f aca="true" t="shared" si="5" ref="C22:S22">IF(AND(C20=0,C21=0),"-",C21/C20*100)</f>
        <v>10</v>
      </c>
      <c r="D22" s="27">
        <f t="shared" si="5"/>
        <v>0</v>
      </c>
      <c r="E22" s="28">
        <f t="shared" si="5"/>
        <v>0</v>
      </c>
      <c r="F22" s="29" t="str">
        <f t="shared" si="5"/>
        <v>-</v>
      </c>
      <c r="G22" s="28">
        <f t="shared" si="5"/>
        <v>0</v>
      </c>
      <c r="H22" s="28" t="str">
        <f t="shared" si="5"/>
        <v>-</v>
      </c>
      <c r="I22" s="28" t="str">
        <f t="shared" si="5"/>
        <v>-</v>
      </c>
      <c r="J22" s="28" t="str">
        <f t="shared" si="5"/>
        <v>-</v>
      </c>
      <c r="K22" s="28" t="str">
        <f t="shared" si="5"/>
        <v>-</v>
      </c>
      <c r="L22" s="29" t="str">
        <f t="shared" si="5"/>
        <v>-</v>
      </c>
      <c r="M22" s="29" t="str">
        <f t="shared" si="5"/>
        <v>-</v>
      </c>
      <c r="N22" s="30">
        <f t="shared" si="5"/>
        <v>4</v>
      </c>
      <c r="O22" s="30" t="str">
        <f t="shared" si="5"/>
        <v>-</v>
      </c>
      <c r="P22" s="30">
        <f t="shared" si="5"/>
        <v>0</v>
      </c>
      <c r="Q22" s="28">
        <f t="shared" si="5"/>
        <v>0</v>
      </c>
      <c r="R22" s="31">
        <f t="shared" si="5"/>
        <v>7.142857142857142</v>
      </c>
      <c r="S22" s="32">
        <f t="shared" si="5"/>
        <v>3.4482758620689653</v>
      </c>
    </row>
    <row r="23" spans="1:20" ht="20.25" customHeight="1">
      <c r="A23" s="85" t="s">
        <v>59</v>
      </c>
      <c r="B23" s="16" t="s">
        <v>41</v>
      </c>
      <c r="C23" s="17">
        <v>4</v>
      </c>
      <c r="D23" s="17">
        <v>3</v>
      </c>
      <c r="E23" s="17">
        <v>5</v>
      </c>
      <c r="F23" s="17">
        <v>1</v>
      </c>
      <c r="G23" s="17">
        <v>3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8">
        <f>SUM(C23:M23)</f>
        <v>16</v>
      </c>
      <c r="O23" s="18">
        <v>0</v>
      </c>
      <c r="P23" s="18">
        <v>9</v>
      </c>
      <c r="Q23" s="17">
        <v>7</v>
      </c>
      <c r="R23" s="19">
        <v>18</v>
      </c>
      <c r="S23" s="20">
        <v>25</v>
      </c>
      <c r="T23">
        <f>IF(AND(NOT((N23+O23+P23)=S23),NOT((Q23+R23)=S23)),"產地及抽樣地點有錯",IF((NOT((N23+O23+P23)=S23)),"產地資料有錯",(IF(NOT((Q23+R23)=S23),"抽樣地點有錯",""))))</f>
      </c>
    </row>
    <row r="24" spans="1:20" ht="20.25" customHeight="1">
      <c r="A24" s="86"/>
      <c r="B24" s="21" t="s">
        <v>42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f>SUM(C24:M24)</f>
        <v>0</v>
      </c>
      <c r="O24" s="22">
        <v>0</v>
      </c>
      <c r="P24" s="22">
        <v>1</v>
      </c>
      <c r="Q24" s="22">
        <v>0</v>
      </c>
      <c r="R24" s="22">
        <v>1</v>
      </c>
      <c r="S24" s="25">
        <v>1</v>
      </c>
      <c r="T24">
        <f>IF(AND(NOT((N24+O24+P24)=S24),NOT((Q24+R24)=S24)),"產地及抽樣地點有錯",IF((NOT((N24+O24+P24)=S24)),"產地資料有錯",(IF(NOT((Q24+R24)=S24),"抽樣地點有錯",""))))</f>
      </c>
    </row>
    <row r="25" spans="1:19" ht="20.25" customHeight="1" thickBot="1">
      <c r="A25" s="87"/>
      <c r="B25" s="26" t="s">
        <v>43</v>
      </c>
      <c r="C25" s="27">
        <f aca="true" t="shared" si="6" ref="C25:S25">IF(AND(C23=0,C24=0),"-",C24/C23*100)</f>
        <v>0</v>
      </c>
      <c r="D25" s="27">
        <f t="shared" si="6"/>
        <v>0</v>
      </c>
      <c r="E25" s="28">
        <f t="shared" si="6"/>
        <v>0</v>
      </c>
      <c r="F25" s="29">
        <f t="shared" si="6"/>
        <v>0</v>
      </c>
      <c r="G25" s="28">
        <f t="shared" si="6"/>
        <v>0</v>
      </c>
      <c r="H25" s="28" t="str">
        <f t="shared" si="6"/>
        <v>-</v>
      </c>
      <c r="I25" s="28" t="str">
        <f t="shared" si="6"/>
        <v>-</v>
      </c>
      <c r="J25" s="28" t="str">
        <f t="shared" si="6"/>
        <v>-</v>
      </c>
      <c r="K25" s="28" t="str">
        <f t="shared" si="6"/>
        <v>-</v>
      </c>
      <c r="L25" s="29" t="str">
        <f t="shared" si="6"/>
        <v>-</v>
      </c>
      <c r="M25" s="29" t="str">
        <f t="shared" si="6"/>
        <v>-</v>
      </c>
      <c r="N25" s="30">
        <f t="shared" si="6"/>
        <v>0</v>
      </c>
      <c r="O25" s="30" t="str">
        <f t="shared" si="6"/>
        <v>-</v>
      </c>
      <c r="P25" s="30">
        <f t="shared" si="6"/>
        <v>11.11111111111111</v>
      </c>
      <c r="Q25" s="28">
        <f t="shared" si="6"/>
        <v>0</v>
      </c>
      <c r="R25" s="31">
        <f t="shared" si="6"/>
        <v>5.555555555555555</v>
      </c>
      <c r="S25" s="32">
        <f t="shared" si="6"/>
        <v>4</v>
      </c>
    </row>
    <row r="26" spans="1:20" ht="20.25" customHeight="1">
      <c r="A26" s="85" t="s">
        <v>60</v>
      </c>
      <c r="B26" s="16" t="s">
        <v>41</v>
      </c>
      <c r="C26" s="17">
        <v>10</v>
      </c>
      <c r="D26" s="17">
        <v>10</v>
      </c>
      <c r="E26" s="17">
        <v>3</v>
      </c>
      <c r="F26" s="17">
        <v>1</v>
      </c>
      <c r="G26" s="17">
        <v>2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8">
        <f>SUM(C26:M26)</f>
        <v>26</v>
      </c>
      <c r="O26" s="18">
        <v>0</v>
      </c>
      <c r="P26" s="18">
        <v>2</v>
      </c>
      <c r="Q26" s="17">
        <v>12</v>
      </c>
      <c r="R26" s="19">
        <v>16</v>
      </c>
      <c r="S26" s="20">
        <v>28</v>
      </c>
      <c r="T26">
        <f>IF(AND(NOT((N26+O26+P26)=S26),NOT((Q26+R26)=S26)),"產地及抽樣地點有錯",IF((NOT((N26+O26+P26)=S26)),"產地資料有錯",(IF(NOT((Q26+R26)=S26),"抽樣地點有錯",""))))</f>
      </c>
    </row>
    <row r="27" spans="1:20" ht="20.25" customHeight="1">
      <c r="A27" s="86"/>
      <c r="B27" s="21" t="s">
        <v>42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3">
        <f>SUM(C27:M27)</f>
        <v>0</v>
      </c>
      <c r="O27" s="23">
        <v>0</v>
      </c>
      <c r="P27" s="23">
        <v>0</v>
      </c>
      <c r="Q27" s="22">
        <v>0</v>
      </c>
      <c r="R27" s="24">
        <v>0</v>
      </c>
      <c r="S27" s="25">
        <v>0</v>
      </c>
      <c r="T27">
        <f>IF(AND(NOT((N27+O27+P27)=S27),NOT((Q27+R27)=S27)),"產地及抽樣地點有錯",IF((NOT((N27+O27+P27)=S27)),"產地資料有錯",(IF(NOT((Q27+R27)=S27),"抽樣地點有錯",""))))</f>
      </c>
    </row>
    <row r="28" spans="1:19" ht="20.25" customHeight="1" thickBot="1">
      <c r="A28" s="87"/>
      <c r="B28" s="26" t="s">
        <v>43</v>
      </c>
      <c r="C28" s="27">
        <f aca="true" t="shared" si="7" ref="C28:S28">IF(AND(C26=0,C27=0),"-",C27/C26*100)</f>
        <v>0</v>
      </c>
      <c r="D28" s="27">
        <f t="shared" si="7"/>
        <v>0</v>
      </c>
      <c r="E28" s="28">
        <f t="shared" si="7"/>
        <v>0</v>
      </c>
      <c r="F28" s="29">
        <f t="shared" si="7"/>
        <v>0</v>
      </c>
      <c r="G28" s="28">
        <f t="shared" si="7"/>
        <v>0</v>
      </c>
      <c r="H28" s="28" t="str">
        <f t="shared" si="7"/>
        <v>-</v>
      </c>
      <c r="I28" s="28" t="str">
        <f t="shared" si="7"/>
        <v>-</v>
      </c>
      <c r="J28" s="28" t="str">
        <f t="shared" si="7"/>
        <v>-</v>
      </c>
      <c r="K28" s="28" t="str">
        <f t="shared" si="7"/>
        <v>-</v>
      </c>
      <c r="L28" s="29" t="str">
        <f t="shared" si="7"/>
        <v>-</v>
      </c>
      <c r="M28" s="29" t="str">
        <f t="shared" si="7"/>
        <v>-</v>
      </c>
      <c r="N28" s="30">
        <f t="shared" si="7"/>
        <v>0</v>
      </c>
      <c r="O28" s="30" t="str">
        <f t="shared" si="7"/>
        <v>-</v>
      </c>
      <c r="P28" s="30">
        <f t="shared" si="7"/>
        <v>0</v>
      </c>
      <c r="Q28" s="28">
        <f t="shared" si="7"/>
        <v>0</v>
      </c>
      <c r="R28" s="31">
        <f t="shared" si="7"/>
        <v>0</v>
      </c>
      <c r="S28" s="32">
        <f t="shared" si="7"/>
        <v>0</v>
      </c>
    </row>
    <row r="29" spans="1:20" ht="20.25" customHeight="1">
      <c r="A29" s="85" t="s">
        <v>61</v>
      </c>
      <c r="B29" s="16" t="s">
        <v>41</v>
      </c>
      <c r="C29" s="17">
        <v>5</v>
      </c>
      <c r="D29" s="17">
        <v>6</v>
      </c>
      <c r="E29" s="17">
        <v>4</v>
      </c>
      <c r="F29" s="17">
        <v>2</v>
      </c>
      <c r="G29" s="17">
        <v>7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17">
        <v>0</v>
      </c>
      <c r="N29" s="18">
        <f>SUM(C29:M29)</f>
        <v>24</v>
      </c>
      <c r="O29" s="18">
        <v>0</v>
      </c>
      <c r="P29" s="18">
        <v>4</v>
      </c>
      <c r="Q29" s="17">
        <v>12</v>
      </c>
      <c r="R29" s="19">
        <v>16</v>
      </c>
      <c r="S29" s="20">
        <v>28</v>
      </c>
      <c r="T29">
        <f>IF(AND(NOT((N29+O29+P29)=S29),NOT((Q29+R29)=S29)),"產地及抽樣地點有錯",IF((NOT((N29+O29+P29)=S29)),"產地資料有錯",(IF(NOT((Q29+R29)=S29),"抽樣地點有錯",""))))</f>
      </c>
    </row>
    <row r="30" spans="1:20" ht="20.25" customHeight="1">
      <c r="A30" s="86"/>
      <c r="B30" s="21" t="s">
        <v>42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3">
        <f>SUM(C30:M30)</f>
        <v>0</v>
      </c>
      <c r="O30" s="23">
        <v>0</v>
      </c>
      <c r="P30" s="23">
        <v>2</v>
      </c>
      <c r="Q30" s="22">
        <v>0</v>
      </c>
      <c r="R30" s="24">
        <v>2</v>
      </c>
      <c r="S30" s="25">
        <v>2</v>
      </c>
      <c r="T30">
        <f>IF(AND(NOT((N30+O30+P30)=S30),NOT((Q30+R30)=S30)),"產地及抽樣地點有錯",IF((NOT((N30+O30+P30)=S30)),"產地資料有錯",(IF(NOT((Q30+R30)=S30),"抽樣地點有錯",""))))</f>
      </c>
    </row>
    <row r="31" spans="1:19" ht="20.25" customHeight="1" thickBot="1">
      <c r="A31" s="87"/>
      <c r="B31" s="26" t="s">
        <v>43</v>
      </c>
      <c r="C31" s="27">
        <f aca="true" t="shared" si="8" ref="C31:S31">IF(AND(C29=0,C30=0),"-",C30/C29*100)</f>
        <v>0</v>
      </c>
      <c r="D31" s="27">
        <f t="shared" si="8"/>
        <v>0</v>
      </c>
      <c r="E31" s="28">
        <f t="shared" si="8"/>
        <v>0</v>
      </c>
      <c r="F31" s="29">
        <f t="shared" si="8"/>
        <v>0</v>
      </c>
      <c r="G31" s="28">
        <f t="shared" si="8"/>
        <v>0</v>
      </c>
      <c r="H31" s="28" t="str">
        <f t="shared" si="8"/>
        <v>-</v>
      </c>
      <c r="I31" s="28" t="str">
        <f t="shared" si="8"/>
        <v>-</v>
      </c>
      <c r="J31" s="28" t="str">
        <f t="shared" si="8"/>
        <v>-</v>
      </c>
      <c r="K31" s="28" t="str">
        <f t="shared" si="8"/>
        <v>-</v>
      </c>
      <c r="L31" s="29" t="str">
        <f t="shared" si="8"/>
        <v>-</v>
      </c>
      <c r="M31" s="29" t="str">
        <f t="shared" si="8"/>
        <v>-</v>
      </c>
      <c r="N31" s="30">
        <f t="shared" si="8"/>
        <v>0</v>
      </c>
      <c r="O31" s="30" t="str">
        <f t="shared" si="8"/>
        <v>-</v>
      </c>
      <c r="P31" s="30">
        <f t="shared" si="8"/>
        <v>50</v>
      </c>
      <c r="Q31" s="28">
        <f t="shared" si="8"/>
        <v>0</v>
      </c>
      <c r="R31" s="31">
        <f t="shared" si="8"/>
        <v>12.5</v>
      </c>
      <c r="S31" s="32">
        <f t="shared" si="8"/>
        <v>7.142857142857142</v>
      </c>
    </row>
    <row r="32" spans="1:20" ht="20.25" customHeight="1">
      <c r="A32" s="85" t="s">
        <v>62</v>
      </c>
      <c r="B32" s="16" t="s">
        <v>41</v>
      </c>
      <c r="C32" s="17">
        <v>11</v>
      </c>
      <c r="D32" s="17">
        <v>13</v>
      </c>
      <c r="E32" s="17">
        <v>6</v>
      </c>
      <c r="F32" s="17">
        <v>0</v>
      </c>
      <c r="G32" s="17">
        <v>0</v>
      </c>
      <c r="H32" s="17">
        <v>0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51">
        <f>SUM(C32:M32)</f>
        <v>30</v>
      </c>
      <c r="O32" s="50">
        <v>0</v>
      </c>
      <c r="P32" s="51">
        <v>2</v>
      </c>
      <c r="Q32" s="50">
        <v>18</v>
      </c>
      <c r="R32" s="52">
        <v>14</v>
      </c>
      <c r="S32" s="20">
        <v>32</v>
      </c>
      <c r="T32">
        <f>IF(AND(NOT((N32+O32+P32)=S32),NOT((Q32+R32)=S32)),"產地及抽樣地點有錯",IF((NOT((N32+O32+P32)=S32)),"產地資料有錯",(IF(NOT((Q32+R32)=S32),"抽樣地點有錯",""))))</f>
      </c>
    </row>
    <row r="33" spans="1:20" ht="20.25" customHeight="1">
      <c r="A33" s="86"/>
      <c r="B33" s="21" t="s">
        <v>42</v>
      </c>
      <c r="C33" s="22">
        <v>0</v>
      </c>
      <c r="D33" s="22">
        <v>2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3">
        <f>SUM(C33:M33)</f>
        <v>2</v>
      </c>
      <c r="O33" s="22">
        <v>0</v>
      </c>
      <c r="P33" s="22">
        <v>0</v>
      </c>
      <c r="Q33" s="22">
        <v>0</v>
      </c>
      <c r="R33" s="22">
        <v>2</v>
      </c>
      <c r="S33" s="25">
        <v>2</v>
      </c>
      <c r="T33">
        <f>IF(AND(NOT((N33+O33+P33)=S33),NOT((Q33+R33)=S33)),"產地及抽樣地點有錯",IF((NOT((N33+O33+P33)=S33)),"產地資料有錯",(IF(NOT((Q33+R33)=S33),"抽樣地點有錯",""))))</f>
      </c>
    </row>
    <row r="34" spans="1:19" ht="20.25" customHeight="1" thickBot="1">
      <c r="A34" s="87"/>
      <c r="B34" s="26" t="s">
        <v>43</v>
      </c>
      <c r="C34" s="27">
        <f aca="true" t="shared" si="9" ref="C34:S34">IF(AND(C32=0,C33=0),"-",C33/C32*100)</f>
        <v>0</v>
      </c>
      <c r="D34" s="27">
        <f t="shared" si="9"/>
        <v>15.384615384615385</v>
      </c>
      <c r="E34" s="28">
        <f t="shared" si="9"/>
        <v>0</v>
      </c>
      <c r="F34" s="29" t="str">
        <f t="shared" si="9"/>
        <v>-</v>
      </c>
      <c r="G34" s="28" t="str">
        <f t="shared" si="9"/>
        <v>-</v>
      </c>
      <c r="H34" s="28" t="str">
        <f t="shared" si="9"/>
        <v>-</v>
      </c>
      <c r="I34" s="28" t="str">
        <f t="shared" si="9"/>
        <v>-</v>
      </c>
      <c r="J34" s="28" t="str">
        <f t="shared" si="9"/>
        <v>-</v>
      </c>
      <c r="K34" s="28" t="str">
        <f t="shared" si="9"/>
        <v>-</v>
      </c>
      <c r="L34" s="29" t="str">
        <f t="shared" si="9"/>
        <v>-</v>
      </c>
      <c r="M34" s="29" t="str">
        <f t="shared" si="9"/>
        <v>-</v>
      </c>
      <c r="N34" s="30">
        <f>IF(AND(N32=0,N33=0),"-",N33/N32*100)</f>
        <v>6.666666666666667</v>
      </c>
      <c r="O34" s="30" t="str">
        <f t="shared" si="9"/>
        <v>-</v>
      </c>
      <c r="P34" s="30">
        <f t="shared" si="9"/>
        <v>0</v>
      </c>
      <c r="Q34" s="28">
        <f t="shared" si="9"/>
        <v>0</v>
      </c>
      <c r="R34" s="31">
        <f t="shared" si="9"/>
        <v>14.285714285714285</v>
      </c>
      <c r="S34" s="32">
        <f t="shared" si="9"/>
        <v>6.25</v>
      </c>
    </row>
    <row r="35" spans="1:21" ht="20.25" customHeight="1">
      <c r="A35" s="37"/>
      <c r="B35" s="37"/>
      <c r="C35" s="38"/>
      <c r="D35" s="38"/>
      <c r="E35" s="39"/>
      <c r="F35" s="40"/>
      <c r="G35" s="39"/>
      <c r="H35" s="39"/>
      <c r="I35" s="39"/>
      <c r="J35" s="39"/>
      <c r="K35" s="39"/>
      <c r="L35" s="40"/>
      <c r="M35" s="40"/>
      <c r="N35" s="41"/>
      <c r="O35" s="41"/>
      <c r="P35" s="41"/>
      <c r="Q35" s="39"/>
      <c r="R35" s="39"/>
      <c r="S35" s="39"/>
      <c r="T35" s="39"/>
      <c r="U35" s="42"/>
    </row>
    <row r="36" spans="1:16" ht="20.25" customHeight="1">
      <c r="A36" s="43" t="s">
        <v>63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</row>
    <row r="37" spans="1:16" ht="20.25" customHeight="1">
      <c r="A37" t="s">
        <v>64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</row>
    <row r="38" spans="1:16" ht="20.25" customHeight="1">
      <c r="A38" s="33" t="s">
        <v>44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</row>
    <row r="39" spans="1:16" ht="20.25" customHeight="1">
      <c r="A39" s="33" t="s">
        <v>45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</row>
    <row r="40" spans="1:16" ht="20.25" customHeight="1">
      <c r="A40" s="33" t="s">
        <v>46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</row>
    <row r="41" spans="1:16" ht="20.25" customHeight="1">
      <c r="A41" s="33" t="s">
        <v>47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</row>
    <row r="42" spans="1:16" ht="20.25" customHeight="1">
      <c r="A42" s="33" t="s">
        <v>48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spans="1:16" ht="20.25" customHeight="1">
      <c r="A43" s="33" t="s">
        <v>49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</row>
    <row r="44" spans="1:16" ht="20.25" customHeight="1">
      <c r="A44" s="33" t="s">
        <v>50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</row>
    <row r="45" spans="1:16" ht="20.25" customHeight="1">
      <c r="A45" s="33" t="s">
        <v>51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</row>
    <row r="46" spans="1:16" ht="20.25" customHeight="1">
      <c r="A46" s="33" t="s">
        <v>52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</row>
    <row r="47" spans="1:16" ht="20.25" customHeight="1">
      <c r="A47" s="33" t="s">
        <v>53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</row>
    <row r="48" spans="1:16" ht="20.25" customHeight="1">
      <c r="A48" s="34" t="s">
        <v>54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</row>
    <row r="49" ht="20.25" customHeight="1">
      <c r="A49" s="35" t="s">
        <v>65</v>
      </c>
    </row>
    <row r="50" ht="20.25" customHeight="1">
      <c r="A50" s="35" t="s">
        <v>66</v>
      </c>
    </row>
    <row r="51" spans="1:2" ht="20.25" customHeight="1">
      <c r="A51" s="36"/>
      <c r="B51" s="36"/>
    </row>
  </sheetData>
  <sheetProtection/>
  <mergeCells count="20">
    <mergeCell ref="A1:O1"/>
    <mergeCell ref="A2:O2"/>
    <mergeCell ref="A3:A7"/>
    <mergeCell ref="B3:B7"/>
    <mergeCell ref="A29:A31"/>
    <mergeCell ref="A32:A34"/>
    <mergeCell ref="A11:A13"/>
    <mergeCell ref="A14:A16"/>
    <mergeCell ref="A23:A25"/>
    <mergeCell ref="A26:A28"/>
    <mergeCell ref="A17:A19"/>
    <mergeCell ref="A20:A22"/>
    <mergeCell ref="A8:A10"/>
    <mergeCell ref="S3:S7"/>
    <mergeCell ref="C3:O3"/>
    <mergeCell ref="P3:P7"/>
    <mergeCell ref="C4:N4"/>
    <mergeCell ref="O4:O7"/>
    <mergeCell ref="Q3:R5"/>
    <mergeCell ref="C5:N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oaic</dc:creator>
  <cp:keywords/>
  <dc:description/>
  <cp:lastModifiedBy>oaic</cp:lastModifiedBy>
  <dcterms:created xsi:type="dcterms:W3CDTF">2011-08-03T15:26:03Z</dcterms:created>
  <dcterms:modified xsi:type="dcterms:W3CDTF">2011-08-03T18:28:18Z</dcterms:modified>
  <cp:category/>
  <cp:version/>
  <cp:contentType/>
  <cp:contentStatus/>
</cp:coreProperties>
</file>