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8195" windowHeight="6450" activeTab="0"/>
  </bookViews>
  <sheets>
    <sheet name="95統計表 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<sst xmlns="http://schemas.openxmlformats.org/spreadsheetml/2006/main" count="113" uniqueCount="71">
  <si>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美育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</si>
  <si>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</si>
  <si>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</si>
  <si>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</si>
  <si>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</si>
  <si>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</si>
  <si>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</si>
  <si>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</si>
  <si>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</si>
  <si>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</si>
  <si>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</si>
  <si>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</si>
  <si>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</si>
  <si>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</si>
  <si>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</si>
  <si>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</si>
  <si>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</si>
  <si>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</si>
  <si>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</si>
  <si>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</si>
  <si>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</si>
  <si>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</si>
  <si>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</si>
  <si>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</si>
  <si>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</si>
  <si>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</si>
  <si>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</si>
  <si>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</si>
  <si>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</si>
  <si>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</si>
  <si>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</si>
  <si>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</si>
  <si>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</si>
  <si>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</si>
  <si>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</si>
  <si>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</si>
  <si>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MBOA</t>
  </si>
  <si>
    <t>Subtotal</t>
  </si>
  <si>
    <t>Farm</t>
  </si>
  <si>
    <t>Market</t>
  </si>
  <si>
    <t>檢驗件數 Samples</t>
  </si>
  <si>
    <t>檢出件數 Contaminated</t>
  </si>
  <si>
    <t>檢出率(%) Ratio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</si>
  <si>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</si>
  <si>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</si>
  <si>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</si>
  <si>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</si>
  <si>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</si>
  <si>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</si>
  <si>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</si>
  <si>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</si>
  <si>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</si>
  <si>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</si>
  <si>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</si>
  <si>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t>-</t>
  </si>
  <si>
    <t>全年
合計</t>
  </si>
  <si>
    <t>資料來源：農委會農糧署，宜蘭大學有機農業全球資訊網整理。</t>
  </si>
  <si>
    <t>Source: Agricultural and Food Agency, Council of Agriculture, tabulted by Organic Center, National I-Lan University.</t>
  </si>
  <si>
    <t>2006/1</t>
  </si>
  <si>
    <t>2006/2</t>
  </si>
  <si>
    <t>2006/3</t>
  </si>
  <si>
    <t>2006/4</t>
  </si>
  <si>
    <t>2006/5</t>
  </si>
  <si>
    <t>2006/6</t>
  </si>
  <si>
    <t>2006/7</t>
  </si>
  <si>
    <t>2006/8</t>
  </si>
  <si>
    <t>2006/9</t>
  </si>
  <si>
    <t>2006/10</t>
  </si>
  <si>
    <t>2006/11</t>
  </si>
  <si>
    <t>2006/12</t>
  </si>
  <si>
    <t>合計
Total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</si>
</sst>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0_);[Red]\(0.00\)"/>
    <numFmt numFmtId="183" formatCode="[$-404]gge&quot;年&quot;m&quot;月&quot;d&quot;日&quot;"/>
    <numFmt numFmtId="184" formatCode="0.0%"/>
    <numFmt numFmtId="185" formatCode="m&quot;月&quot;d&quot;日&quot;"/>
    <numFmt numFmtId="186" formatCode="m&quot;月&quot;d&quot;日&quot;;@"/>
    <numFmt numFmtId="187" formatCode="mmm\-yyyy"/>
    <numFmt numFmtId="188" formatCode="[$-404]\Oeg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4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1"/>
      <color indexed="10"/>
      <name val="新細明體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1"/>
      <color indexed="10"/>
      <name val="新細明體"/>
      <family val="1"/>
    </font>
    <font>
      <sz val="10"/>
      <name val="新細明體"/>
      <family val="1"/>
    </font>
    <font>
      <b/>
      <sz val="12"/>
      <color indexed="1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left" wrapText="1"/>
    </xf>
    <xf numFmtId="0" fontId="34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left" wrapText="1"/>
    </xf>
    <xf numFmtId="176" fontId="27" fillId="24" borderId="11" xfId="0" applyNumberFormat="1" applyFont="1" applyFill="1" applyBorder="1" applyAlignment="1">
      <alignment vertical="center"/>
    </xf>
    <xf numFmtId="176" fontId="35" fillId="24" borderId="13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left" wrapText="1"/>
    </xf>
    <xf numFmtId="0" fontId="28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6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6" fillId="0" borderId="11" xfId="0" applyFont="1" applyBorder="1" applyAlignment="1">
      <alignment horizontal="left" wrapText="1"/>
    </xf>
    <xf numFmtId="176" fontId="28" fillId="0" borderId="11" xfId="0" applyNumberFormat="1" applyFont="1" applyBorder="1" applyAlignment="1">
      <alignment vertical="center"/>
    </xf>
    <xf numFmtId="176" fontId="28" fillId="0" borderId="11" xfId="0" applyNumberFormat="1" applyFont="1" applyBorder="1" applyAlignment="1">
      <alignment horizontal="right" vertical="center"/>
    </xf>
    <xf numFmtId="176" fontId="28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right" vertical="center"/>
    </xf>
    <xf numFmtId="176" fontId="28" fillId="0" borderId="18" xfId="0" applyNumberFormat="1" applyFont="1" applyBorder="1" applyAlignment="1">
      <alignment horizontal="right" vertical="center"/>
    </xf>
    <xf numFmtId="176" fontId="3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left" wrapTex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32" fillId="24" borderId="19" xfId="0" applyFont="1" applyFill="1" applyBorder="1" applyAlignment="1">
      <alignment horizontal="right" vertical="center" wrapText="1"/>
    </xf>
    <xf numFmtId="0" fontId="35" fillId="24" borderId="2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49" fontId="21" fillId="17" borderId="22" xfId="0" applyNumberFormat="1" applyFont="1" applyFill="1" applyBorder="1" applyAlignment="1">
      <alignment horizontal="center" vertical="center" wrapText="1"/>
    </xf>
    <xf numFmtId="49" fontId="21" fillId="17" borderId="23" xfId="0" applyNumberFormat="1" applyFont="1" applyFill="1" applyBorder="1" applyAlignment="1">
      <alignment horizontal="center" vertical="center" wrapText="1"/>
    </xf>
    <xf numFmtId="49" fontId="21" fillId="17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8" fillId="2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24" fillId="24" borderId="22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49" fontId="33" fillId="24" borderId="22" xfId="0" applyNumberFormat="1" applyFont="1" applyFill="1" applyBorder="1" applyAlignment="1">
      <alignment horizontal="center" vertical="center" wrapText="1"/>
    </xf>
    <xf numFmtId="49" fontId="33" fillId="24" borderId="23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vertical="center"/>
    </xf>
    <xf numFmtId="0" fontId="0" fillId="24" borderId="0" xfId="0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T1" sqref="T1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7.375" style="0" customWidth="1"/>
    <col min="20" max="20" width="14.625" style="0" customWidth="1"/>
  </cols>
  <sheetData>
    <row r="1" spans="1:19" ht="20.25" customHeight="1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84" t="s">
        <v>2</v>
      </c>
      <c r="Q1" s="84"/>
      <c r="R1" s="87"/>
      <c r="S1" s="87"/>
    </row>
    <row r="2" spans="1:19" ht="20.25" customHeight="1" thickBo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 t="s">
        <v>4</v>
      </c>
      <c r="Q2" s="86"/>
      <c r="R2" s="87"/>
      <c r="S2" s="87"/>
    </row>
    <row r="3" spans="1:19" ht="20.25" customHeight="1">
      <c r="A3" s="61" t="s">
        <v>5</v>
      </c>
      <c r="B3" s="64" t="s">
        <v>6</v>
      </c>
      <c r="C3" s="74" t="s">
        <v>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77" t="s">
        <v>8</v>
      </c>
      <c r="Q3" s="55" t="s">
        <v>9</v>
      </c>
      <c r="R3" s="52"/>
      <c r="S3" s="71" t="s">
        <v>70</v>
      </c>
    </row>
    <row r="4" spans="1:19" ht="20.25" customHeight="1">
      <c r="A4" s="62"/>
      <c r="B4" s="65"/>
      <c r="C4" s="80" t="s">
        <v>10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3" t="s">
        <v>11</v>
      </c>
      <c r="P4" s="78"/>
      <c r="Q4" s="56"/>
      <c r="R4" s="57"/>
      <c r="S4" s="72"/>
    </row>
    <row r="5" spans="1:19" ht="20.25" customHeight="1">
      <c r="A5" s="62"/>
      <c r="B5" s="65"/>
      <c r="C5" s="58" t="s">
        <v>12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78"/>
      <c r="P5" s="78"/>
      <c r="Q5" s="53"/>
      <c r="R5" s="54"/>
      <c r="S5" s="72"/>
    </row>
    <row r="6" spans="1:19" ht="20.25" customHeight="1">
      <c r="A6" s="62"/>
      <c r="B6" s="65"/>
      <c r="C6" s="1" t="s">
        <v>0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2" t="s">
        <v>18</v>
      </c>
      <c r="J6" s="1" t="s">
        <v>19</v>
      </c>
      <c r="K6" s="1" t="s">
        <v>20</v>
      </c>
      <c r="L6" s="2" t="s">
        <v>21</v>
      </c>
      <c r="M6" s="2" t="s">
        <v>22</v>
      </c>
      <c r="N6" s="3" t="s">
        <v>23</v>
      </c>
      <c r="O6" s="78"/>
      <c r="P6" s="78"/>
      <c r="Q6" s="4" t="s">
        <v>24</v>
      </c>
      <c r="R6" s="4" t="s">
        <v>25</v>
      </c>
      <c r="S6" s="72"/>
    </row>
    <row r="7" spans="1:19" ht="20.25" customHeight="1" thickBot="1">
      <c r="A7" s="63"/>
      <c r="B7" s="66"/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6" t="s">
        <v>35</v>
      </c>
      <c r="M7" s="6" t="s">
        <v>36</v>
      </c>
      <c r="N7" s="7" t="s">
        <v>37</v>
      </c>
      <c r="O7" s="79"/>
      <c r="P7" s="79"/>
      <c r="Q7" s="8" t="s">
        <v>38</v>
      </c>
      <c r="R7" s="8" t="s">
        <v>39</v>
      </c>
      <c r="S7" s="73"/>
    </row>
    <row r="8" spans="1:20" ht="20.25" customHeight="1">
      <c r="A8" s="68" t="s">
        <v>55</v>
      </c>
      <c r="B8" s="9" t="s">
        <v>40</v>
      </c>
      <c r="C8" s="42">
        <f>SUM(C11,C14,C17,C20,C23,C26,C29,C32,C35,C38,C41,C44)</f>
        <v>199</v>
      </c>
      <c r="D8" s="42">
        <f aca="true" t="shared" si="0" ref="D8:S8">SUM(D11,D14,D17,D20,D23,D26,D29,D32,D35,D38,D41,D44)</f>
        <v>116</v>
      </c>
      <c r="E8" s="42">
        <f t="shared" si="0"/>
        <v>191</v>
      </c>
      <c r="F8" s="42">
        <f t="shared" si="0"/>
        <v>22</v>
      </c>
      <c r="G8" s="42">
        <f t="shared" si="0"/>
        <v>56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584</v>
      </c>
      <c r="O8" s="42">
        <f t="shared" si="0"/>
        <v>0</v>
      </c>
      <c r="P8" s="42">
        <f t="shared" si="0"/>
        <v>107</v>
      </c>
      <c r="Q8" s="42">
        <f t="shared" si="0"/>
        <v>178</v>
      </c>
      <c r="R8" s="42">
        <f t="shared" si="0"/>
        <v>513</v>
      </c>
      <c r="S8" s="43">
        <f t="shared" si="0"/>
        <v>691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69"/>
      <c r="B9" s="10" t="s">
        <v>41</v>
      </c>
      <c r="C9" s="11">
        <f>SUM(C12,C15,C18,C21,C24,C27,C30,C33,C36,C39,C42,C45)</f>
        <v>0</v>
      </c>
      <c r="D9" s="11">
        <f aca="true" t="shared" si="1" ref="D9:S9">SUM(D12,D15,D18,D21,D24,D27,D30,D33,D36,D39,D42,D45)</f>
        <v>3</v>
      </c>
      <c r="E9" s="11">
        <f t="shared" si="1"/>
        <v>0</v>
      </c>
      <c r="F9" s="11">
        <f t="shared" si="1"/>
        <v>0</v>
      </c>
      <c r="G9" s="11">
        <f t="shared" si="1"/>
        <v>3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6</v>
      </c>
      <c r="O9" s="11">
        <f t="shared" si="1"/>
        <v>0</v>
      </c>
      <c r="P9" s="11">
        <f t="shared" si="1"/>
        <v>7</v>
      </c>
      <c r="Q9" s="11">
        <f t="shared" si="1"/>
        <v>1</v>
      </c>
      <c r="R9" s="11">
        <f t="shared" si="1"/>
        <v>12</v>
      </c>
      <c r="S9" s="47">
        <f t="shared" si="1"/>
        <v>13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70"/>
      <c r="B10" s="12" t="s">
        <v>42</v>
      </c>
      <c r="C10" s="13">
        <v>0.53475935828877</v>
      </c>
      <c r="D10" s="13">
        <v>1.4492753623188406</v>
      </c>
      <c r="E10" s="13">
        <v>0.9090909090909091</v>
      </c>
      <c r="F10" s="13">
        <v>5.263157894736842</v>
      </c>
      <c r="G10" s="13" t="s">
        <v>54</v>
      </c>
      <c r="H10" s="13" t="s">
        <v>54</v>
      </c>
      <c r="I10" s="13" t="s">
        <v>54</v>
      </c>
      <c r="J10" s="13" t="s">
        <v>54</v>
      </c>
      <c r="K10" s="13" t="s">
        <v>54</v>
      </c>
      <c r="L10" s="13" t="s">
        <v>54</v>
      </c>
      <c r="M10" s="13" t="s">
        <v>54</v>
      </c>
      <c r="N10" s="13">
        <v>5.263157894736842</v>
      </c>
      <c r="O10" s="13">
        <v>0</v>
      </c>
      <c r="P10" s="13">
        <v>10.79136690647482</v>
      </c>
      <c r="Q10" s="13">
        <v>0.4444444444444444</v>
      </c>
      <c r="R10" s="13">
        <v>4.904632152588556</v>
      </c>
      <c r="S10" s="14">
        <v>3.372681281618887</v>
      </c>
    </row>
    <row r="11" spans="1:20" ht="20.25" customHeight="1">
      <c r="A11" s="49" t="s">
        <v>58</v>
      </c>
      <c r="B11" s="15" t="s">
        <v>40</v>
      </c>
      <c r="C11" s="16">
        <v>13</v>
      </c>
      <c r="D11" s="16">
        <v>2</v>
      </c>
      <c r="E11" s="16">
        <v>15</v>
      </c>
      <c r="F11" s="16">
        <v>0</v>
      </c>
      <c r="G11" s="16">
        <v>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f>SUM(C11:M11)</f>
        <v>33</v>
      </c>
      <c r="O11" s="17">
        <v>0</v>
      </c>
      <c r="P11" s="17">
        <v>11</v>
      </c>
      <c r="Q11" s="16">
        <v>15</v>
      </c>
      <c r="R11" s="18">
        <v>29</v>
      </c>
      <c r="S11" s="19">
        <f>N11+P11+O11</f>
        <v>44</v>
      </c>
      <c r="T11">
        <f>IF(AND(NOT((N11+O11+P11)=S11),NOT((Q11+R11)=S11)),"產地及抽樣地點有錯",IF((NOT((N11+O11+P11)=S11)),"產地資料有錯",(IF(NOT((Q11+R11)=S11),"抽樣地點有錯",""))))</f>
      </c>
    </row>
    <row r="12" spans="1:20" ht="20.25" customHeight="1">
      <c r="A12" s="50"/>
      <c r="B12" s="20" t="s">
        <v>41</v>
      </c>
      <c r="C12" s="21">
        <v>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f>SUM(C12:M12)</f>
        <v>1</v>
      </c>
      <c r="O12" s="22">
        <v>0</v>
      </c>
      <c r="P12" s="22">
        <v>1</v>
      </c>
      <c r="Q12" s="21">
        <v>0</v>
      </c>
      <c r="R12" s="23">
        <v>2</v>
      </c>
      <c r="S12" s="24">
        <v>2</v>
      </c>
      <c r="T12">
        <f>IF(AND(NOT((N12+O12+P12)=S12),NOT((Q12+R12)=S12)),"產地及抽樣地點有錯",IF((NOT((N12+O12+P12)=S12)),"產地資料有錯",(IF(NOT((Q12+R12)=S12),"抽樣地點有錯",""))))</f>
      </c>
    </row>
    <row r="13" spans="1:19" ht="20.25" customHeight="1" thickBot="1">
      <c r="A13" s="51"/>
      <c r="B13" s="25" t="s">
        <v>42</v>
      </c>
      <c r="C13" s="26">
        <f aca="true" t="shared" si="2" ref="C13:S13">IF(AND(C11=0,C12=0),"-",C12/C11*100)</f>
        <v>0</v>
      </c>
      <c r="D13" s="26">
        <f t="shared" si="2"/>
        <v>50</v>
      </c>
      <c r="E13" s="27">
        <f t="shared" si="2"/>
        <v>0</v>
      </c>
      <c r="F13" s="28" t="str">
        <f t="shared" si="2"/>
        <v>-</v>
      </c>
      <c r="G13" s="27">
        <f t="shared" si="2"/>
        <v>0</v>
      </c>
      <c r="H13" s="27" t="str">
        <f t="shared" si="2"/>
        <v>-</v>
      </c>
      <c r="I13" s="27" t="str">
        <f t="shared" si="2"/>
        <v>-</v>
      </c>
      <c r="J13" s="27" t="str">
        <f t="shared" si="2"/>
        <v>-</v>
      </c>
      <c r="K13" s="27" t="str">
        <f t="shared" si="2"/>
        <v>-</v>
      </c>
      <c r="L13" s="28" t="str">
        <f t="shared" si="2"/>
        <v>-</v>
      </c>
      <c r="M13" s="28" t="str">
        <f t="shared" si="2"/>
        <v>-</v>
      </c>
      <c r="N13" s="29">
        <f t="shared" si="2"/>
        <v>3.0303030303030303</v>
      </c>
      <c r="O13" s="29" t="str">
        <f t="shared" si="2"/>
        <v>-</v>
      </c>
      <c r="P13" s="29">
        <f t="shared" si="2"/>
        <v>9.090909090909092</v>
      </c>
      <c r="Q13" s="27">
        <f t="shared" si="2"/>
        <v>0</v>
      </c>
      <c r="R13" s="30">
        <f t="shared" si="2"/>
        <v>6.896551724137931</v>
      </c>
      <c r="S13" s="31">
        <f t="shared" si="2"/>
        <v>4.545454545454546</v>
      </c>
    </row>
    <row r="14" spans="1:20" ht="20.25" customHeight="1">
      <c r="A14" s="49" t="s">
        <v>59</v>
      </c>
      <c r="B14" s="15" t="s">
        <v>40</v>
      </c>
      <c r="C14" s="16">
        <v>11</v>
      </c>
      <c r="D14" s="16">
        <v>13</v>
      </c>
      <c r="E14" s="16">
        <v>5</v>
      </c>
      <c r="F14" s="16">
        <v>0</v>
      </c>
      <c r="G14" s="16">
        <v>7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f>SUM(C14:M14)</f>
        <v>36</v>
      </c>
      <c r="O14" s="17">
        <v>0</v>
      </c>
      <c r="P14" s="17">
        <v>11</v>
      </c>
      <c r="Q14" s="16">
        <v>16</v>
      </c>
      <c r="R14" s="18">
        <v>31</v>
      </c>
      <c r="S14" s="19">
        <v>47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50"/>
      <c r="B15" s="20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f>SUM(C15:M15)</f>
        <v>0</v>
      </c>
      <c r="O15" s="22">
        <v>0</v>
      </c>
      <c r="P15" s="22">
        <v>0</v>
      </c>
      <c r="Q15" s="21">
        <v>0</v>
      </c>
      <c r="R15" s="23">
        <v>0</v>
      </c>
      <c r="S15" s="24">
        <v>0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51"/>
      <c r="B16" s="25" t="s">
        <v>42</v>
      </c>
      <c r="C16" s="26">
        <f aca="true" t="shared" si="3" ref="C16:S16">IF(AND(C14=0,C15=0),"-",C15/C14*100)</f>
        <v>0</v>
      </c>
      <c r="D16" s="26">
        <f t="shared" si="3"/>
        <v>0</v>
      </c>
      <c r="E16" s="27">
        <f t="shared" si="3"/>
        <v>0</v>
      </c>
      <c r="F16" s="28" t="str">
        <f t="shared" si="3"/>
        <v>-</v>
      </c>
      <c r="G16" s="27">
        <f t="shared" si="3"/>
        <v>0</v>
      </c>
      <c r="H16" s="27" t="str">
        <f t="shared" si="3"/>
        <v>-</v>
      </c>
      <c r="I16" s="27" t="str">
        <f t="shared" si="3"/>
        <v>-</v>
      </c>
      <c r="J16" s="27" t="str">
        <f t="shared" si="3"/>
        <v>-</v>
      </c>
      <c r="K16" s="27" t="str">
        <f t="shared" si="3"/>
        <v>-</v>
      </c>
      <c r="L16" s="28" t="str">
        <f t="shared" si="3"/>
        <v>-</v>
      </c>
      <c r="M16" s="28" t="str">
        <f t="shared" si="3"/>
        <v>-</v>
      </c>
      <c r="N16" s="29">
        <f t="shared" si="3"/>
        <v>0</v>
      </c>
      <c r="O16" s="29" t="str">
        <f t="shared" si="3"/>
        <v>-</v>
      </c>
      <c r="P16" s="29">
        <f t="shared" si="3"/>
        <v>0</v>
      </c>
      <c r="Q16" s="27">
        <f t="shared" si="3"/>
        <v>0</v>
      </c>
      <c r="R16" s="30">
        <f t="shared" si="3"/>
        <v>0</v>
      </c>
      <c r="S16" s="31">
        <f t="shared" si="3"/>
        <v>0</v>
      </c>
    </row>
    <row r="17" spans="1:20" ht="20.25" customHeight="1">
      <c r="A17" s="49" t="s">
        <v>60</v>
      </c>
      <c r="B17" s="15" t="s">
        <v>40</v>
      </c>
      <c r="C17" s="16">
        <v>16</v>
      </c>
      <c r="D17" s="16">
        <v>9</v>
      </c>
      <c r="E17" s="16">
        <v>13</v>
      </c>
      <c r="F17" s="16">
        <v>5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f>SUM(C17:M17)</f>
        <v>44</v>
      </c>
      <c r="O17" s="17">
        <v>0</v>
      </c>
      <c r="P17" s="17">
        <v>16</v>
      </c>
      <c r="Q17" s="16">
        <v>20</v>
      </c>
      <c r="R17" s="18">
        <v>40</v>
      </c>
      <c r="S17" s="19">
        <v>60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50"/>
      <c r="B18" s="20" t="s">
        <v>41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f>SUM(C18:M18)</f>
        <v>0</v>
      </c>
      <c r="O18" s="22">
        <v>0</v>
      </c>
      <c r="P18" s="22">
        <v>1</v>
      </c>
      <c r="Q18" s="21">
        <v>0</v>
      </c>
      <c r="R18" s="23">
        <v>1</v>
      </c>
      <c r="S18" s="24">
        <v>1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51"/>
      <c r="B19" s="25" t="s">
        <v>42</v>
      </c>
      <c r="C19" s="26">
        <f aca="true" t="shared" si="4" ref="C19:S19">IF(AND(C17=0,C18=0),"-",C18/C17*100)</f>
        <v>0</v>
      </c>
      <c r="D19" s="26">
        <f t="shared" si="4"/>
        <v>0</v>
      </c>
      <c r="E19" s="27">
        <f t="shared" si="4"/>
        <v>0</v>
      </c>
      <c r="F19" s="28">
        <f t="shared" si="4"/>
        <v>0</v>
      </c>
      <c r="G19" s="27">
        <f t="shared" si="4"/>
        <v>0</v>
      </c>
      <c r="H19" s="27" t="str">
        <f t="shared" si="4"/>
        <v>-</v>
      </c>
      <c r="I19" s="27" t="str">
        <f t="shared" si="4"/>
        <v>-</v>
      </c>
      <c r="J19" s="27" t="str">
        <f t="shared" si="4"/>
        <v>-</v>
      </c>
      <c r="K19" s="27" t="str">
        <f t="shared" si="4"/>
        <v>-</v>
      </c>
      <c r="L19" s="28" t="str">
        <f t="shared" si="4"/>
        <v>-</v>
      </c>
      <c r="M19" s="28" t="str">
        <f t="shared" si="4"/>
        <v>-</v>
      </c>
      <c r="N19" s="29">
        <f t="shared" si="4"/>
        <v>0</v>
      </c>
      <c r="O19" s="29" t="str">
        <f t="shared" si="4"/>
        <v>-</v>
      </c>
      <c r="P19" s="29">
        <f t="shared" si="4"/>
        <v>6.25</v>
      </c>
      <c r="Q19" s="27">
        <f t="shared" si="4"/>
        <v>0</v>
      </c>
      <c r="R19" s="30">
        <f t="shared" si="4"/>
        <v>2.5</v>
      </c>
      <c r="S19" s="31">
        <f t="shared" si="4"/>
        <v>1.6666666666666667</v>
      </c>
    </row>
    <row r="20" spans="1:20" ht="20.25" customHeight="1">
      <c r="A20" s="49" t="s">
        <v>61</v>
      </c>
      <c r="B20" s="15" t="s">
        <v>40</v>
      </c>
      <c r="C20" s="16">
        <v>17</v>
      </c>
      <c r="D20" s="16">
        <v>8</v>
      </c>
      <c r="E20" s="16">
        <v>13</v>
      </c>
      <c r="F20" s="16">
        <v>1</v>
      </c>
      <c r="G20" s="16">
        <v>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f>SUM(C20:M20)</f>
        <v>48</v>
      </c>
      <c r="O20" s="17">
        <v>0</v>
      </c>
      <c r="P20" s="17">
        <v>11</v>
      </c>
      <c r="Q20" s="16">
        <v>6</v>
      </c>
      <c r="R20" s="18">
        <v>53</v>
      </c>
      <c r="S20" s="19">
        <v>59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50"/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f>SUM(C21:M21)</f>
        <v>0</v>
      </c>
      <c r="O21" s="22">
        <v>0</v>
      </c>
      <c r="P21" s="22">
        <v>0</v>
      </c>
      <c r="Q21" s="21">
        <v>0</v>
      </c>
      <c r="R21" s="23">
        <v>0</v>
      </c>
      <c r="S21" s="24">
        <v>0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51"/>
      <c r="B22" s="25" t="s">
        <v>42</v>
      </c>
      <c r="C22" s="26">
        <f aca="true" t="shared" si="5" ref="C22:S22">IF(AND(C20=0,C21=0),"-",C21/C20*100)</f>
        <v>0</v>
      </c>
      <c r="D22" s="26">
        <f t="shared" si="5"/>
        <v>0</v>
      </c>
      <c r="E22" s="27">
        <f t="shared" si="5"/>
        <v>0</v>
      </c>
      <c r="F22" s="28">
        <f t="shared" si="5"/>
        <v>0</v>
      </c>
      <c r="G22" s="27">
        <f t="shared" si="5"/>
        <v>0</v>
      </c>
      <c r="H22" s="27" t="str">
        <f t="shared" si="5"/>
        <v>-</v>
      </c>
      <c r="I22" s="27" t="str">
        <f t="shared" si="5"/>
        <v>-</v>
      </c>
      <c r="J22" s="27" t="str">
        <f t="shared" si="5"/>
        <v>-</v>
      </c>
      <c r="K22" s="27" t="str">
        <f t="shared" si="5"/>
        <v>-</v>
      </c>
      <c r="L22" s="28" t="str">
        <f t="shared" si="5"/>
        <v>-</v>
      </c>
      <c r="M22" s="28" t="str">
        <f t="shared" si="5"/>
        <v>-</v>
      </c>
      <c r="N22" s="29">
        <f t="shared" si="5"/>
        <v>0</v>
      </c>
      <c r="O22" s="29" t="str">
        <f t="shared" si="5"/>
        <v>-</v>
      </c>
      <c r="P22" s="29">
        <f t="shared" si="5"/>
        <v>0</v>
      </c>
      <c r="Q22" s="27">
        <f t="shared" si="5"/>
        <v>0</v>
      </c>
      <c r="R22" s="30">
        <f t="shared" si="5"/>
        <v>0</v>
      </c>
      <c r="S22" s="31">
        <f t="shared" si="5"/>
        <v>0</v>
      </c>
    </row>
    <row r="23" spans="1:20" ht="20.25" customHeight="1">
      <c r="A23" s="49" t="s">
        <v>62</v>
      </c>
      <c r="B23" s="15" t="s">
        <v>40</v>
      </c>
      <c r="C23" s="16">
        <v>20</v>
      </c>
      <c r="D23" s="16">
        <v>3</v>
      </c>
      <c r="E23" s="16">
        <v>12</v>
      </c>
      <c r="F23" s="16">
        <v>1</v>
      </c>
      <c r="G23" s="16">
        <v>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f>SUM(C23:M23)</f>
        <v>39</v>
      </c>
      <c r="O23" s="17">
        <v>0</v>
      </c>
      <c r="P23" s="17">
        <v>7</v>
      </c>
      <c r="Q23" s="16">
        <v>17</v>
      </c>
      <c r="R23" s="18">
        <v>29</v>
      </c>
      <c r="S23" s="46">
        <v>46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50"/>
      <c r="B24" s="20" t="s">
        <v>41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f>SUM(C24:M24)</f>
        <v>0</v>
      </c>
      <c r="O24" s="21">
        <v>0</v>
      </c>
      <c r="P24" s="21">
        <v>1</v>
      </c>
      <c r="Q24" s="21">
        <v>1</v>
      </c>
      <c r="R24" s="21">
        <v>0</v>
      </c>
      <c r="S24" s="48">
        <v>1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51"/>
      <c r="B25" s="25" t="s">
        <v>42</v>
      </c>
      <c r="C25" s="26">
        <f aca="true" t="shared" si="6" ref="C25:S25">IF(AND(C23=0,C24=0),"-",C24/C23*100)</f>
        <v>0</v>
      </c>
      <c r="D25" s="26">
        <f t="shared" si="6"/>
        <v>0</v>
      </c>
      <c r="E25" s="27">
        <f t="shared" si="6"/>
        <v>0</v>
      </c>
      <c r="F25" s="28">
        <f t="shared" si="6"/>
        <v>0</v>
      </c>
      <c r="G25" s="27">
        <f t="shared" si="6"/>
        <v>0</v>
      </c>
      <c r="H25" s="27" t="str">
        <f t="shared" si="6"/>
        <v>-</v>
      </c>
      <c r="I25" s="27" t="str">
        <f t="shared" si="6"/>
        <v>-</v>
      </c>
      <c r="J25" s="27" t="str">
        <f t="shared" si="6"/>
        <v>-</v>
      </c>
      <c r="K25" s="27" t="str">
        <f t="shared" si="6"/>
        <v>-</v>
      </c>
      <c r="L25" s="28" t="str">
        <f t="shared" si="6"/>
        <v>-</v>
      </c>
      <c r="M25" s="28" t="str">
        <f t="shared" si="6"/>
        <v>-</v>
      </c>
      <c r="N25" s="29">
        <f t="shared" si="6"/>
        <v>0</v>
      </c>
      <c r="O25" s="29" t="str">
        <f t="shared" si="6"/>
        <v>-</v>
      </c>
      <c r="P25" s="29">
        <f t="shared" si="6"/>
        <v>14.285714285714285</v>
      </c>
      <c r="Q25" s="27">
        <f t="shared" si="6"/>
        <v>5.88235294117647</v>
      </c>
      <c r="R25" s="30">
        <f t="shared" si="6"/>
        <v>0</v>
      </c>
      <c r="S25" s="31">
        <f t="shared" si="6"/>
        <v>2.1739130434782608</v>
      </c>
    </row>
    <row r="26" spans="1:20" ht="20.25" customHeight="1">
      <c r="A26" s="49" t="s">
        <v>63</v>
      </c>
      <c r="B26" s="15" t="s">
        <v>40</v>
      </c>
      <c r="C26" s="16">
        <v>32</v>
      </c>
      <c r="D26" s="16">
        <v>13</v>
      </c>
      <c r="E26" s="16">
        <v>28</v>
      </c>
      <c r="F26" s="16">
        <v>5</v>
      </c>
      <c r="G26" s="16">
        <v>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7">
        <f>SUM(C26:M26)</f>
        <v>82</v>
      </c>
      <c r="O26" s="17">
        <v>0</v>
      </c>
      <c r="P26" s="17">
        <v>6</v>
      </c>
      <c r="Q26" s="16">
        <v>15</v>
      </c>
      <c r="R26" s="18">
        <v>73</v>
      </c>
      <c r="S26" s="19">
        <v>88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50"/>
      <c r="B27" s="20" t="s">
        <v>41</v>
      </c>
      <c r="C27" s="21">
        <v>0</v>
      </c>
      <c r="D27" s="21">
        <v>1</v>
      </c>
      <c r="E27" s="21">
        <v>0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f>SUM(C27:M27)</f>
        <v>2</v>
      </c>
      <c r="O27" s="22">
        <v>0</v>
      </c>
      <c r="P27" s="22">
        <v>1</v>
      </c>
      <c r="Q27" s="21">
        <v>0</v>
      </c>
      <c r="R27" s="23">
        <v>3</v>
      </c>
      <c r="S27" s="24">
        <v>3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51"/>
      <c r="B28" s="25" t="s">
        <v>42</v>
      </c>
      <c r="C28" s="26">
        <f aca="true" t="shared" si="7" ref="C28:S28">IF(AND(C26=0,C27=0),"-",C27/C26*100)</f>
        <v>0</v>
      </c>
      <c r="D28" s="26">
        <f t="shared" si="7"/>
        <v>7.6923076923076925</v>
      </c>
      <c r="E28" s="27">
        <f t="shared" si="7"/>
        <v>0</v>
      </c>
      <c r="F28" s="28">
        <f t="shared" si="7"/>
        <v>0</v>
      </c>
      <c r="G28" s="27">
        <f t="shared" si="7"/>
        <v>25</v>
      </c>
      <c r="H28" s="27" t="str">
        <f t="shared" si="7"/>
        <v>-</v>
      </c>
      <c r="I28" s="27" t="str">
        <f t="shared" si="7"/>
        <v>-</v>
      </c>
      <c r="J28" s="27" t="str">
        <f t="shared" si="7"/>
        <v>-</v>
      </c>
      <c r="K28" s="27" t="str">
        <f t="shared" si="7"/>
        <v>-</v>
      </c>
      <c r="L28" s="28" t="str">
        <f t="shared" si="7"/>
        <v>-</v>
      </c>
      <c r="M28" s="28" t="str">
        <f t="shared" si="7"/>
        <v>-</v>
      </c>
      <c r="N28" s="29">
        <f t="shared" si="7"/>
        <v>2.4390243902439024</v>
      </c>
      <c r="O28" s="29" t="str">
        <f t="shared" si="7"/>
        <v>-</v>
      </c>
      <c r="P28" s="29">
        <f t="shared" si="7"/>
        <v>16.666666666666664</v>
      </c>
      <c r="Q28" s="27">
        <f t="shared" si="7"/>
        <v>0</v>
      </c>
      <c r="R28" s="30">
        <f t="shared" si="7"/>
        <v>4.10958904109589</v>
      </c>
      <c r="S28" s="31">
        <f t="shared" si="7"/>
        <v>3.4090909090909087</v>
      </c>
    </row>
    <row r="29" spans="1:20" ht="20.25" customHeight="1">
      <c r="A29" s="49" t="s">
        <v>64</v>
      </c>
      <c r="B29" s="15" t="s">
        <v>40</v>
      </c>
      <c r="C29" s="16">
        <v>13</v>
      </c>
      <c r="D29" s="16">
        <v>10</v>
      </c>
      <c r="E29" s="16">
        <v>8</v>
      </c>
      <c r="F29" s="16">
        <v>2</v>
      </c>
      <c r="G29" s="16">
        <v>4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5">
        <f>SUM(C29:M29)</f>
        <v>37</v>
      </c>
      <c r="O29" s="17">
        <v>0</v>
      </c>
      <c r="P29" s="17">
        <v>6</v>
      </c>
      <c r="Q29" s="16">
        <v>16</v>
      </c>
      <c r="R29" s="18">
        <v>27</v>
      </c>
      <c r="S29" s="19">
        <v>43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50"/>
      <c r="B30" s="20" t="s">
        <v>41</v>
      </c>
      <c r="C30" s="21">
        <v>0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f>SUM(C30:M30)</f>
        <v>1</v>
      </c>
      <c r="O30" s="22">
        <v>0</v>
      </c>
      <c r="P30" s="22">
        <v>2</v>
      </c>
      <c r="Q30" s="21">
        <v>0</v>
      </c>
      <c r="R30" s="23">
        <v>3</v>
      </c>
      <c r="S30" s="24">
        <v>3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51"/>
      <c r="B31" s="25" t="s">
        <v>42</v>
      </c>
      <c r="C31" s="26">
        <f aca="true" t="shared" si="8" ref="C31:S31">IF(AND(C29=0,C30=0),"-",C30/C29*100)</f>
        <v>0</v>
      </c>
      <c r="D31" s="26">
        <f t="shared" si="8"/>
        <v>0</v>
      </c>
      <c r="E31" s="27">
        <f t="shared" si="8"/>
        <v>0</v>
      </c>
      <c r="F31" s="28">
        <f t="shared" si="8"/>
        <v>0</v>
      </c>
      <c r="G31" s="27">
        <f t="shared" si="8"/>
        <v>25</v>
      </c>
      <c r="H31" s="27" t="str">
        <f t="shared" si="8"/>
        <v>-</v>
      </c>
      <c r="I31" s="27" t="str">
        <f t="shared" si="8"/>
        <v>-</v>
      </c>
      <c r="J31" s="27" t="str">
        <f t="shared" si="8"/>
        <v>-</v>
      </c>
      <c r="K31" s="27" t="str">
        <f t="shared" si="8"/>
        <v>-</v>
      </c>
      <c r="L31" s="28" t="str">
        <f t="shared" si="8"/>
        <v>-</v>
      </c>
      <c r="M31" s="28" t="str">
        <f t="shared" si="8"/>
        <v>-</v>
      </c>
      <c r="N31" s="29">
        <f t="shared" si="8"/>
        <v>2.7027027027027026</v>
      </c>
      <c r="O31" s="29" t="str">
        <f t="shared" si="8"/>
        <v>-</v>
      </c>
      <c r="P31" s="29">
        <f t="shared" si="8"/>
        <v>33.33333333333333</v>
      </c>
      <c r="Q31" s="27">
        <f t="shared" si="8"/>
        <v>0</v>
      </c>
      <c r="R31" s="30">
        <f t="shared" si="8"/>
        <v>11.11111111111111</v>
      </c>
      <c r="S31" s="31">
        <f t="shared" si="8"/>
        <v>6.976744186046512</v>
      </c>
    </row>
    <row r="32" spans="1:20" ht="20.25" customHeight="1">
      <c r="A32" s="49" t="s">
        <v>65</v>
      </c>
      <c r="B32" s="15" t="s">
        <v>40</v>
      </c>
      <c r="C32" s="44">
        <v>15</v>
      </c>
      <c r="D32" s="44">
        <v>9</v>
      </c>
      <c r="E32" s="44">
        <v>19</v>
      </c>
      <c r="F32" s="44">
        <v>0</v>
      </c>
      <c r="G32" s="44">
        <v>3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>
        <f>SUM(C32:M32)</f>
        <v>46</v>
      </c>
      <c r="O32" s="17">
        <v>0</v>
      </c>
      <c r="P32" s="17">
        <v>8</v>
      </c>
      <c r="Q32" s="16">
        <v>21</v>
      </c>
      <c r="R32" s="18">
        <v>33</v>
      </c>
      <c r="S32" s="19">
        <v>54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50"/>
      <c r="B33" s="20" t="s">
        <v>41</v>
      </c>
      <c r="C33" s="21">
        <v>0</v>
      </c>
      <c r="D33" s="21">
        <v>0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f>SUM(C33:M33)</f>
        <v>1</v>
      </c>
      <c r="O33" s="22">
        <v>0</v>
      </c>
      <c r="P33" s="22">
        <v>0</v>
      </c>
      <c r="Q33" s="21">
        <v>0</v>
      </c>
      <c r="R33" s="23">
        <v>1</v>
      </c>
      <c r="S33" s="24">
        <v>1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51"/>
      <c r="B34" s="25" t="s">
        <v>42</v>
      </c>
      <c r="C34" s="26">
        <f aca="true" t="shared" si="9" ref="C34:S34">IF(AND(C32=0,C33=0),"-",C33/C32*100)</f>
        <v>0</v>
      </c>
      <c r="D34" s="26">
        <f t="shared" si="9"/>
        <v>0</v>
      </c>
      <c r="E34" s="27">
        <f t="shared" si="9"/>
        <v>0</v>
      </c>
      <c r="F34" s="28" t="str">
        <f t="shared" si="9"/>
        <v>-</v>
      </c>
      <c r="G34" s="27">
        <f t="shared" si="9"/>
        <v>33.33333333333333</v>
      </c>
      <c r="H34" s="27" t="str">
        <f t="shared" si="9"/>
        <v>-</v>
      </c>
      <c r="I34" s="27" t="str">
        <f t="shared" si="9"/>
        <v>-</v>
      </c>
      <c r="J34" s="27" t="str">
        <f t="shared" si="9"/>
        <v>-</v>
      </c>
      <c r="K34" s="27" t="str">
        <f t="shared" si="9"/>
        <v>-</v>
      </c>
      <c r="L34" s="28" t="str">
        <f t="shared" si="9"/>
        <v>-</v>
      </c>
      <c r="M34" s="28" t="str">
        <f t="shared" si="9"/>
        <v>-</v>
      </c>
      <c r="N34" s="29">
        <f t="shared" si="9"/>
        <v>2.1739130434782608</v>
      </c>
      <c r="O34" s="29" t="str">
        <f t="shared" si="9"/>
        <v>-</v>
      </c>
      <c r="P34" s="29">
        <f t="shared" si="9"/>
        <v>0</v>
      </c>
      <c r="Q34" s="27">
        <f t="shared" si="9"/>
        <v>0</v>
      </c>
      <c r="R34" s="30">
        <f t="shared" si="9"/>
        <v>3.0303030303030303</v>
      </c>
      <c r="S34" s="31">
        <f t="shared" si="9"/>
        <v>1.8518518518518516</v>
      </c>
    </row>
    <row r="35" spans="1:20" ht="20.25" customHeight="1">
      <c r="A35" s="49" t="s">
        <v>66</v>
      </c>
      <c r="B35" s="15" t="s">
        <v>40</v>
      </c>
      <c r="C35" s="44">
        <v>9</v>
      </c>
      <c r="D35" s="44">
        <v>8</v>
      </c>
      <c r="E35" s="44">
        <v>16</v>
      </c>
      <c r="F35" s="44">
        <v>2</v>
      </c>
      <c r="G35" s="44">
        <v>7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5">
        <f>SUM(C35:M35)</f>
        <v>42</v>
      </c>
      <c r="O35" s="17">
        <v>0</v>
      </c>
      <c r="P35" s="17">
        <v>8</v>
      </c>
      <c r="Q35" s="16">
        <v>13</v>
      </c>
      <c r="R35" s="18">
        <v>37</v>
      </c>
      <c r="S35" s="19">
        <v>50</v>
      </c>
      <c r="T35">
        <f>IF(AND(NOT((N35+O35+P35)=S35),NOT((Q35+R35)=S35)),"產地及抽樣地點有錯",IF((NOT((N35+O35+P35)=S35)),"產地資料有錯",(IF(NOT((Q35+R35)=S35),"抽樣地點有錯",""))))</f>
      </c>
    </row>
    <row r="36" spans="1:20" ht="20.25" customHeight="1">
      <c r="A36" s="50"/>
      <c r="B36" s="20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f>SUM(C36:M36)</f>
        <v>0</v>
      </c>
      <c r="O36" s="22">
        <v>0</v>
      </c>
      <c r="P36" s="22">
        <v>0</v>
      </c>
      <c r="Q36" s="21">
        <v>0</v>
      </c>
      <c r="R36" s="23">
        <v>0</v>
      </c>
      <c r="S36" s="24">
        <v>0</v>
      </c>
      <c r="T36">
        <f>IF(AND(NOT((N36+O36+P36)=S36),NOT((Q36+R36)=S36)),"產地及抽樣地點有錯",IF((NOT((N36+O36+P36)=S36)),"產地資料有錯",(IF(NOT((Q36+R36)=S36),"抽樣地點有錯",""))))</f>
      </c>
    </row>
    <row r="37" spans="1:19" ht="20.25" customHeight="1" thickBot="1">
      <c r="A37" s="51"/>
      <c r="B37" s="25" t="s">
        <v>42</v>
      </c>
      <c r="C37" s="26">
        <f aca="true" t="shared" si="10" ref="C37:S37">IF(AND(C35=0,C36=0),"-",C36/C35*100)</f>
        <v>0</v>
      </c>
      <c r="D37" s="26">
        <f t="shared" si="10"/>
        <v>0</v>
      </c>
      <c r="E37" s="27">
        <f t="shared" si="10"/>
        <v>0</v>
      </c>
      <c r="F37" s="28">
        <f t="shared" si="10"/>
        <v>0</v>
      </c>
      <c r="G37" s="27">
        <f t="shared" si="10"/>
        <v>0</v>
      </c>
      <c r="H37" s="27" t="str">
        <f t="shared" si="10"/>
        <v>-</v>
      </c>
      <c r="I37" s="27" t="str">
        <f t="shared" si="10"/>
        <v>-</v>
      </c>
      <c r="J37" s="27" t="str">
        <f t="shared" si="10"/>
        <v>-</v>
      </c>
      <c r="K37" s="27" t="str">
        <f t="shared" si="10"/>
        <v>-</v>
      </c>
      <c r="L37" s="28" t="str">
        <f t="shared" si="10"/>
        <v>-</v>
      </c>
      <c r="M37" s="28" t="str">
        <f t="shared" si="10"/>
        <v>-</v>
      </c>
      <c r="N37" s="29">
        <f t="shared" si="10"/>
        <v>0</v>
      </c>
      <c r="O37" s="29" t="str">
        <f t="shared" si="10"/>
        <v>-</v>
      </c>
      <c r="P37" s="29">
        <f t="shared" si="10"/>
        <v>0</v>
      </c>
      <c r="Q37" s="27">
        <f t="shared" si="10"/>
        <v>0</v>
      </c>
      <c r="R37" s="30">
        <f t="shared" si="10"/>
        <v>0</v>
      </c>
      <c r="S37" s="31">
        <f t="shared" si="10"/>
        <v>0</v>
      </c>
    </row>
    <row r="38" spans="1:20" ht="20.25" customHeight="1" thickBot="1">
      <c r="A38" s="49" t="s">
        <v>67</v>
      </c>
      <c r="B38" s="15" t="s">
        <v>40</v>
      </c>
      <c r="C38" s="16">
        <v>29</v>
      </c>
      <c r="D38" s="16">
        <v>14</v>
      </c>
      <c r="E38" s="16">
        <v>37</v>
      </c>
      <c r="F38" s="16">
        <v>5</v>
      </c>
      <c r="G38" s="16">
        <v>8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17">
        <f>SUM(C38:M38)</f>
        <v>93</v>
      </c>
      <c r="O38" s="17">
        <v>0</v>
      </c>
      <c r="P38" s="17">
        <v>15</v>
      </c>
      <c r="Q38" s="16">
        <v>15</v>
      </c>
      <c r="R38" s="18">
        <v>93</v>
      </c>
      <c r="S38" s="19">
        <v>108</v>
      </c>
      <c r="T38">
        <f>IF(AND(NOT((N38+O38+P38)=S38),NOT((Q38+R38)=S38)),"產地及抽樣地點有錯",IF((NOT((N38+O38+P38)=S38)),"產地資料有錯",(IF(NOT((Q38+R38)=S38),"抽樣地點有錯",""))))</f>
      </c>
    </row>
    <row r="39" spans="1:20" ht="20.25" customHeight="1">
      <c r="A39" s="50"/>
      <c r="B39" s="20" t="s">
        <v>41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f>SUM(C39:M39)</f>
        <v>0</v>
      </c>
      <c r="O39" s="22">
        <v>0</v>
      </c>
      <c r="P39" s="22">
        <v>0</v>
      </c>
      <c r="Q39" s="16">
        <v>0</v>
      </c>
      <c r="R39" s="23">
        <v>0</v>
      </c>
      <c r="S39" s="24">
        <v>0</v>
      </c>
      <c r="T39">
        <f>IF(AND(NOT((N39+O39+P39)=S39),NOT((Q39+R39)=S39)),"產地及抽樣地點有錯",IF((NOT((N39+O39+P39)=S39)),"產地資料有錯",(IF(NOT((Q39+R39)=S39),"抽樣地點有錯",""))))</f>
      </c>
    </row>
    <row r="40" spans="1:19" ht="20.25" customHeight="1" thickBot="1">
      <c r="A40" s="51"/>
      <c r="B40" s="25" t="s">
        <v>42</v>
      </c>
      <c r="C40" s="26">
        <f aca="true" t="shared" si="11" ref="C40:S40">IF(AND(C38=0,C39=0),"-",C39/C38*100)</f>
        <v>0</v>
      </c>
      <c r="D40" s="26">
        <f t="shared" si="11"/>
        <v>0</v>
      </c>
      <c r="E40" s="27">
        <f t="shared" si="11"/>
        <v>0</v>
      </c>
      <c r="F40" s="28">
        <f t="shared" si="11"/>
        <v>0</v>
      </c>
      <c r="G40" s="27">
        <f t="shared" si="11"/>
        <v>0</v>
      </c>
      <c r="H40" s="27" t="str">
        <f t="shared" si="11"/>
        <v>-</v>
      </c>
      <c r="I40" s="27" t="str">
        <f t="shared" si="11"/>
        <v>-</v>
      </c>
      <c r="J40" s="27" t="str">
        <f t="shared" si="11"/>
        <v>-</v>
      </c>
      <c r="K40" s="27" t="str">
        <f t="shared" si="11"/>
        <v>-</v>
      </c>
      <c r="L40" s="28" t="str">
        <f t="shared" si="11"/>
        <v>-</v>
      </c>
      <c r="M40" s="28" t="str">
        <f t="shared" si="11"/>
        <v>-</v>
      </c>
      <c r="N40" s="29">
        <f t="shared" si="11"/>
        <v>0</v>
      </c>
      <c r="O40" s="29" t="str">
        <f t="shared" si="11"/>
        <v>-</v>
      </c>
      <c r="P40" s="29">
        <f t="shared" si="11"/>
        <v>0</v>
      </c>
      <c r="Q40" s="27">
        <f t="shared" si="11"/>
        <v>0</v>
      </c>
      <c r="R40" s="30">
        <f t="shared" si="11"/>
        <v>0</v>
      </c>
      <c r="S40" s="31">
        <f t="shared" si="11"/>
        <v>0</v>
      </c>
    </row>
    <row r="41" spans="1:20" ht="20.25" customHeight="1">
      <c r="A41" s="49" t="s">
        <v>68</v>
      </c>
      <c r="B41" s="15" t="s">
        <v>40</v>
      </c>
      <c r="C41" s="16">
        <v>15</v>
      </c>
      <c r="D41" s="16">
        <v>19</v>
      </c>
      <c r="E41" s="16">
        <v>18</v>
      </c>
      <c r="F41" s="16">
        <v>1</v>
      </c>
      <c r="G41" s="16">
        <v>3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17">
        <f>SUM(C41:M41)</f>
        <v>56</v>
      </c>
      <c r="O41" s="17">
        <v>0</v>
      </c>
      <c r="P41" s="17">
        <v>6</v>
      </c>
      <c r="Q41" s="16">
        <v>17</v>
      </c>
      <c r="R41" s="18">
        <v>45</v>
      </c>
      <c r="S41" s="19">
        <v>62</v>
      </c>
      <c r="T41">
        <f>IF(AND(NOT((N41+O41+P41)=S41),NOT((Q41+R41)=S41)),"產地及抽樣地點有錯",IF((NOT((N41+O41+P41)=S41)),"產地資料有錯",(IF(NOT((Q41+R41)=S41),"抽樣地點有錯",""))))</f>
      </c>
    </row>
    <row r="42" spans="1:20" ht="20.25" customHeight="1">
      <c r="A42" s="50"/>
      <c r="B42" s="20" t="s">
        <v>41</v>
      </c>
      <c r="C42" s="21">
        <v>0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f>SUM(C42:M42)</f>
        <v>1</v>
      </c>
      <c r="O42" s="22">
        <v>0</v>
      </c>
      <c r="P42" s="22">
        <v>0</v>
      </c>
      <c r="Q42" s="21">
        <v>0</v>
      </c>
      <c r="R42" s="23">
        <v>1</v>
      </c>
      <c r="S42" s="24">
        <v>1</v>
      </c>
      <c r="T42">
        <f>IF(AND(NOT((N42+O42+P42)=S42),NOT((Q42+R42)=S42)),"產地及抽樣地點有錯",IF((NOT((N42+O42+P42)=S42)),"產地資料有錯",(IF(NOT((Q42+R42)=S42),"抽樣地點有錯",""))))</f>
      </c>
    </row>
    <row r="43" spans="1:19" ht="20.25" customHeight="1" thickBot="1">
      <c r="A43" s="51"/>
      <c r="B43" s="25" t="s">
        <v>42</v>
      </c>
      <c r="C43" s="26">
        <f aca="true" t="shared" si="12" ref="C43:S43">IF(AND(C41=0,C42=0),"-",C42/C41*100)</f>
        <v>0</v>
      </c>
      <c r="D43" s="26">
        <f t="shared" si="12"/>
        <v>5.263157894736842</v>
      </c>
      <c r="E43" s="27">
        <f t="shared" si="12"/>
        <v>0</v>
      </c>
      <c r="F43" s="28">
        <f t="shared" si="12"/>
        <v>0</v>
      </c>
      <c r="G43" s="27">
        <f t="shared" si="12"/>
        <v>0</v>
      </c>
      <c r="H43" s="27" t="str">
        <f t="shared" si="12"/>
        <v>-</v>
      </c>
      <c r="I43" s="27" t="str">
        <f t="shared" si="12"/>
        <v>-</v>
      </c>
      <c r="J43" s="27" t="str">
        <f t="shared" si="12"/>
        <v>-</v>
      </c>
      <c r="K43" s="27" t="str">
        <f t="shared" si="12"/>
        <v>-</v>
      </c>
      <c r="L43" s="28" t="str">
        <f t="shared" si="12"/>
        <v>-</v>
      </c>
      <c r="M43" s="28" t="str">
        <f t="shared" si="12"/>
        <v>-</v>
      </c>
      <c r="N43" s="29">
        <f t="shared" si="12"/>
        <v>1.7857142857142856</v>
      </c>
      <c r="O43" s="29" t="str">
        <f t="shared" si="12"/>
        <v>-</v>
      </c>
      <c r="P43" s="29">
        <f t="shared" si="12"/>
        <v>0</v>
      </c>
      <c r="Q43" s="27">
        <f t="shared" si="12"/>
        <v>0</v>
      </c>
      <c r="R43" s="30">
        <f t="shared" si="12"/>
        <v>2.2222222222222223</v>
      </c>
      <c r="S43" s="31">
        <f t="shared" si="12"/>
        <v>1.6129032258064515</v>
      </c>
    </row>
    <row r="44" spans="1:20" ht="20.25" customHeight="1">
      <c r="A44" s="49" t="s">
        <v>69</v>
      </c>
      <c r="B44" s="15" t="s">
        <v>40</v>
      </c>
      <c r="C44" s="16">
        <v>9</v>
      </c>
      <c r="D44" s="16">
        <v>8</v>
      </c>
      <c r="E44" s="16">
        <v>7</v>
      </c>
      <c r="F44" s="16">
        <v>0</v>
      </c>
      <c r="G44" s="16">
        <v>4</v>
      </c>
      <c r="H44" s="16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17">
        <f>SUM(C44:M44)</f>
        <v>28</v>
      </c>
      <c r="O44" s="21">
        <v>0</v>
      </c>
      <c r="P44" s="17">
        <v>2</v>
      </c>
      <c r="Q44" s="16">
        <v>7</v>
      </c>
      <c r="R44" s="18">
        <v>23</v>
      </c>
      <c r="S44" s="19">
        <v>30</v>
      </c>
      <c r="T44">
        <f>IF(AND(NOT((N44+O44+P44)=S44),NOT((Q44+R44)=S44)),"產地及抽樣地點有錯",IF((NOT((N44+O44+P44)=S44)),"產地資料有錯",(IF(NOT((Q44+R44)=S44),"抽樣地點有錯",""))))</f>
      </c>
    </row>
    <row r="45" spans="1:20" ht="20.25" customHeight="1">
      <c r="A45" s="50"/>
      <c r="B45" s="20" t="s">
        <v>41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f>SUM(C45:M45)</f>
        <v>0</v>
      </c>
      <c r="O45" s="21">
        <v>0</v>
      </c>
      <c r="P45" s="22">
        <v>1</v>
      </c>
      <c r="Q45" s="21">
        <v>0</v>
      </c>
      <c r="R45" s="23">
        <v>1</v>
      </c>
      <c r="S45" s="24">
        <v>1</v>
      </c>
      <c r="T45">
        <f>IF(AND(NOT((N45+O45+P45)=S45),NOT((Q45+R45)=S45)),"產地及抽樣地點有錯",IF((NOT((N45+O45+P45)=S45)),"產地資料有錯",(IF(NOT((Q45+R45)=S45),"抽樣地點有錯",""))))</f>
      </c>
    </row>
    <row r="46" spans="1:19" ht="20.25" customHeight="1" thickBot="1">
      <c r="A46" s="51"/>
      <c r="B46" s="25" t="s">
        <v>42</v>
      </c>
      <c r="C46" s="26">
        <f aca="true" t="shared" si="13" ref="C46:S46">IF(AND(C44=0,C45=0),"-",C45/C44*100)</f>
        <v>0</v>
      </c>
      <c r="D46" s="26">
        <f t="shared" si="13"/>
        <v>0</v>
      </c>
      <c r="E46" s="27">
        <f t="shared" si="13"/>
        <v>0</v>
      </c>
      <c r="F46" s="28" t="str">
        <f t="shared" si="13"/>
        <v>-</v>
      </c>
      <c r="G46" s="27">
        <f t="shared" si="13"/>
        <v>0</v>
      </c>
      <c r="H46" s="27" t="str">
        <f t="shared" si="13"/>
        <v>-</v>
      </c>
      <c r="I46" s="27" t="str">
        <f t="shared" si="13"/>
        <v>-</v>
      </c>
      <c r="J46" s="27" t="str">
        <f t="shared" si="13"/>
        <v>-</v>
      </c>
      <c r="K46" s="27" t="str">
        <f t="shared" si="13"/>
        <v>-</v>
      </c>
      <c r="L46" s="28" t="str">
        <f t="shared" si="13"/>
        <v>-</v>
      </c>
      <c r="M46" s="28" t="str">
        <f t="shared" si="13"/>
        <v>-</v>
      </c>
      <c r="N46" s="29">
        <f t="shared" si="13"/>
        <v>0</v>
      </c>
      <c r="O46" s="29" t="str">
        <f t="shared" si="13"/>
        <v>-</v>
      </c>
      <c r="P46" s="29">
        <f t="shared" si="13"/>
        <v>50</v>
      </c>
      <c r="Q46" s="27">
        <f t="shared" si="13"/>
        <v>0</v>
      </c>
      <c r="R46" s="30">
        <f t="shared" si="13"/>
        <v>4.3478260869565215</v>
      </c>
      <c r="S46" s="31">
        <f t="shared" si="13"/>
        <v>3.3333333333333335</v>
      </c>
    </row>
    <row r="47" spans="1:19" ht="20.25" customHeight="1">
      <c r="A47" s="36"/>
      <c r="B47" s="36"/>
      <c r="C47" s="37"/>
      <c r="D47" s="37"/>
      <c r="E47" s="38"/>
      <c r="F47" s="39"/>
      <c r="G47" s="38"/>
      <c r="H47" s="38"/>
      <c r="I47" s="38"/>
      <c r="J47" s="38"/>
      <c r="K47" s="38"/>
      <c r="L47" s="39"/>
      <c r="M47" s="39"/>
      <c r="N47" s="40"/>
      <c r="O47" s="40"/>
      <c r="P47" s="40"/>
      <c r="Q47" s="38"/>
      <c r="R47" s="38"/>
      <c r="S47" s="41"/>
    </row>
    <row r="48" spans="1:19" ht="20.25" customHeight="1">
      <c r="A48" s="35" t="s">
        <v>56</v>
      </c>
      <c r="B48" s="36"/>
      <c r="C48" s="37"/>
      <c r="D48" s="37"/>
      <c r="E48" s="38"/>
      <c r="F48" s="39"/>
      <c r="G48" s="38"/>
      <c r="H48" s="38"/>
      <c r="I48" s="38"/>
      <c r="J48" s="38"/>
      <c r="K48" s="38"/>
      <c r="L48" s="39"/>
      <c r="M48" s="39"/>
      <c r="N48" s="40"/>
      <c r="O48" s="40"/>
      <c r="P48" s="40"/>
      <c r="Q48" s="38"/>
      <c r="R48" s="38"/>
      <c r="S48" s="41"/>
    </row>
    <row r="49" spans="1:19" ht="20.25" customHeight="1">
      <c r="A49" t="s">
        <v>57</v>
      </c>
      <c r="B49" s="36"/>
      <c r="C49" s="37"/>
      <c r="D49" s="37"/>
      <c r="E49" s="38"/>
      <c r="F49" s="39"/>
      <c r="G49" s="38"/>
      <c r="H49" s="38"/>
      <c r="I49" s="38"/>
      <c r="J49" s="38"/>
      <c r="K49" s="38"/>
      <c r="L49" s="39"/>
      <c r="M49" s="39"/>
      <c r="N49" s="40"/>
      <c r="O49" s="40"/>
      <c r="P49" s="40"/>
      <c r="Q49" s="38"/>
      <c r="R49" s="38"/>
      <c r="S49" s="41"/>
    </row>
    <row r="50" spans="1:16" ht="20.25" customHeight="1">
      <c r="A50" s="32" t="s">
        <v>43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0.25" customHeight="1">
      <c r="A51" s="32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20.25" customHeight="1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20.25" customHeight="1">
      <c r="A53" s="32" t="s">
        <v>46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20.25" customHeight="1">
      <c r="A54" s="32" t="s">
        <v>47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20.25" customHeight="1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20.25" customHeight="1">
      <c r="A56" s="32" t="s">
        <v>49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20.25" customHeight="1">
      <c r="A57" s="32" t="s">
        <v>50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20.25" customHeight="1">
      <c r="A58" s="32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20.25" customHeight="1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20.25" customHeight="1">
      <c r="A60" s="33" t="s">
        <v>53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3" spans="1:2" ht="20.25" customHeight="1">
      <c r="A63" s="34"/>
      <c r="B63" s="34"/>
    </row>
  </sheetData>
  <sheetProtection/>
  <mergeCells count="24">
    <mergeCell ref="A1:O1"/>
    <mergeCell ref="A2:O2"/>
    <mergeCell ref="A8:A10"/>
    <mergeCell ref="S3:S7"/>
    <mergeCell ref="C3:O3"/>
    <mergeCell ref="P3:P7"/>
    <mergeCell ref="C4:N4"/>
    <mergeCell ref="O4:O7"/>
    <mergeCell ref="A29:A31"/>
    <mergeCell ref="A32:A34"/>
    <mergeCell ref="A41:A43"/>
    <mergeCell ref="A11:A13"/>
    <mergeCell ref="A14:A16"/>
    <mergeCell ref="A35:A37"/>
    <mergeCell ref="A38:A40"/>
    <mergeCell ref="A23:A25"/>
    <mergeCell ref="A26:A28"/>
    <mergeCell ref="A44:A46"/>
    <mergeCell ref="A17:A19"/>
    <mergeCell ref="A20:A22"/>
    <mergeCell ref="Q3:R5"/>
    <mergeCell ref="C5:N5"/>
    <mergeCell ref="A3:A7"/>
    <mergeCell ref="B3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oaic</dc:creator>
  <cp:keywords/>
  <dc:description/>
  <cp:lastModifiedBy>oaic</cp:lastModifiedBy>
  <dcterms:created xsi:type="dcterms:W3CDTF">2011-08-03T15:26:03Z</dcterms:created>
  <dcterms:modified xsi:type="dcterms:W3CDTF">2011-08-03T18:40:50Z</dcterms:modified>
  <cp:category/>
  <cp:version/>
  <cp:contentType/>
  <cp:contentStatus/>
</cp:coreProperties>
</file>